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<sst xmlns="http://schemas.openxmlformats.org/spreadsheetml/2006/main" count="36" uniqueCount="31">
  <si>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L</t>
  </si>
  <si>
    <t>L(松田式)</t>
  </si>
  <si>
    <t>D(松田式)</t>
  </si>
  <si>
    <t>M0(武村）</t>
  </si>
  <si>
    <t>Mjma</t>
  </si>
  <si>
    <t>W</t>
  </si>
  <si>
    <t>D</t>
  </si>
  <si>
    <t>ρ</t>
  </si>
  <si>
    <t>Vs</t>
  </si>
  <si>
    <t>PS検層＋神野モデル+神奈川県調査モデル+関東地震モデル+モホ面</t>
  </si>
  <si>
    <t>Layer Number</t>
  </si>
  <si>
    <t>density(t/m3)</t>
  </si>
  <si>
    <t>Vs(m/s)</t>
  </si>
  <si>
    <t>Thichness(m)</t>
  </si>
  <si>
    <t>depth of Top (m)</t>
  </si>
  <si>
    <t>　</t>
  </si>
  <si>
    <t xml:space="preserve"> </t>
  </si>
  <si>
    <t>24142(計)</t>
  </si>
  <si>
    <t>D(cm)</t>
  </si>
  <si>
    <t>Vs(cm/s)</t>
  </si>
  <si>
    <t>L(cm)</t>
  </si>
  <si>
    <t>M0(dyn-cm)</t>
  </si>
  <si>
    <t>合計</t>
  </si>
  <si>
    <t>M0(N-m)</t>
  </si>
  <si>
    <t>Mj(武村)</t>
  </si>
  <si>
    <t>Mw(金森）</t>
  </si>
  <si>
    <t>log Ｍo = 1.5 Ｍw + 9.1</t>
  </si>
  <si>
    <t>VS*Thick</t>
  </si>
  <si>
    <t>平均Vs</t>
  </si>
  <si>
    <t>ρ*thick</t>
  </si>
  <si>
    <t>平均ρ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</si>
</sst>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);[Red]\(0\)"/>
    <numFmt numFmtId="179" formatCode="0.0_);[Red]\(0.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19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3" xfId="0" applyNumberFormat="1" applyFill="1" applyBorder="1" applyAlignment="1">
      <alignment horizontal="center"/>
    </xf>
    <xf numFmtId="179" fontId="0" fillId="0" borderId="27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40</xdr:row>
      <xdr:rowOff>9525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915150" y="693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9">
      <selection activeCell="I42" sqref="I42"/>
    </sheetView>
  </sheetViews>
  <sheetFormatPr defaultColWidth="9.00390625" defaultRowHeight="13.5"/>
  <cols>
    <col min="1" max="1" width="6.375" style="0" customWidth="1"/>
    <col min="2" max="3" width="9.00390625" style="1" customWidth="1"/>
    <col min="4" max="4" width="11.75390625" style="2" customWidth="1"/>
    <col min="5" max="5" width="12.75390625" style="0" customWidth="1"/>
    <col min="6" max="6" width="10.375" style="0" customWidth="1"/>
    <col min="9" max="9" width="10.25390625" style="2" customWidth="1"/>
    <col min="10" max="10" width="11.625" style="2" bestFit="1" customWidth="1"/>
    <col min="13" max="13" width="10.25390625" style="0" customWidth="1"/>
  </cols>
  <sheetData>
    <row r="1" spans="1:4" ht="13.5">
      <c r="A1" t="s">
        <v>4</v>
      </c>
      <c r="B1" s="1" t="s">
        <v>1</v>
      </c>
      <c r="C1" s="1" t="s">
        <v>2</v>
      </c>
      <c r="D1" s="2" t="s">
        <v>3</v>
      </c>
    </row>
    <row r="2" spans="1:4" ht="13.5">
      <c r="A2">
        <v>6</v>
      </c>
      <c r="B2" s="1">
        <f>10^(0.6*A2-2.9)</f>
        <v>5.01187233627272</v>
      </c>
      <c r="C2" s="1">
        <f>10^(0.6*A2-4)</f>
        <v>0.39810717055349687</v>
      </c>
      <c r="D2" s="2">
        <f>10^(1.17*A2+17.72)</f>
        <v>5.495408738576274E+24</v>
      </c>
    </row>
    <row r="3" spans="1:4" ht="13.5">
      <c r="A3">
        <v>6.5</v>
      </c>
      <c r="B3" s="1">
        <f>10^(0.6*A3-2.9)</f>
        <v>10</v>
      </c>
      <c r="C3" s="1">
        <f>10^(0.6*A3-4)</f>
        <v>0.7943282347242813</v>
      </c>
      <c r="D3" s="2">
        <f>10^(1.17*A3+17.72)</f>
        <v>2.113489039836661E+25</v>
      </c>
    </row>
    <row r="4" spans="1:4" ht="13.5">
      <c r="A4">
        <v>7</v>
      </c>
      <c r="B4" s="1">
        <f>10^(0.6*A4-2.9)</f>
        <v>19.952623149688815</v>
      </c>
      <c r="C4" s="1">
        <f>10^(0.6*A4-4)</f>
        <v>1.5848931924611143</v>
      </c>
      <c r="D4" s="2">
        <f>10^(1.17*A4+17.72)</f>
        <v>8.128305161641002E+25</v>
      </c>
    </row>
    <row r="5" spans="1:4" ht="13.5">
      <c r="A5">
        <v>7.5</v>
      </c>
      <c r="B5" s="1">
        <f>10^(0.6*A5-2.9)</f>
        <v>39.810717055349755</v>
      </c>
      <c r="C5" s="1">
        <f>10^(0.6*A5-4)</f>
        <v>3.1622776601683795</v>
      </c>
      <c r="D5" s="2">
        <f>10^(1.17*A5+17.72)</f>
        <v>3.126079367123963E+26</v>
      </c>
    </row>
    <row r="6" spans="1:4" ht="13.5">
      <c r="A6">
        <v>8</v>
      </c>
      <c r="B6" s="1">
        <f>10^(0.6*A6-2.9)</f>
        <v>79.4328234724282</v>
      </c>
      <c r="C6" s="1">
        <f>10^(0.6*A6-4)</f>
        <v>6.309573444801931</v>
      </c>
      <c r="D6" s="2">
        <f>10^(1.17*A6+17.72)</f>
        <v>1.202264434617418E+27</v>
      </c>
    </row>
    <row r="9" spans="1:2" ht="13.5">
      <c r="A9" t="s">
        <v>0</v>
      </c>
      <c r="B9" s="1">
        <v>50</v>
      </c>
    </row>
    <row r="10" spans="1:2" ht="13.5">
      <c r="A10" t="s">
        <v>5</v>
      </c>
      <c r="B10" s="1">
        <v>40</v>
      </c>
    </row>
    <row r="11" spans="1:2" ht="13.5">
      <c r="A11" t="s">
        <v>6</v>
      </c>
      <c r="B11" s="1">
        <v>1.2</v>
      </c>
    </row>
    <row r="12" ht="13.5">
      <c r="A12" t="s">
        <v>7</v>
      </c>
    </row>
    <row r="13" ht="13.5">
      <c r="A13" t="s">
        <v>8</v>
      </c>
    </row>
    <row r="17" spans="1:4" ht="14.25" thickBot="1">
      <c r="A17" t="s">
        <v>9</v>
      </c>
      <c r="B17"/>
      <c r="C17"/>
      <c r="D17"/>
    </row>
    <row r="18" spans="1:11" s="7" customFormat="1" ht="14.25" thickBot="1">
      <c r="A18" s="3" t="s">
        <v>10</v>
      </c>
      <c r="B18" s="4" t="s">
        <v>11</v>
      </c>
      <c r="C18" s="4" t="s">
        <v>12</v>
      </c>
      <c r="D18" s="4" t="s">
        <v>13</v>
      </c>
      <c r="E18" s="5" t="s">
        <v>14</v>
      </c>
      <c r="F18" s="6" t="s">
        <v>18</v>
      </c>
      <c r="G18" s="4" t="s">
        <v>19</v>
      </c>
      <c r="H18" s="4" t="s">
        <v>20</v>
      </c>
      <c r="I18" s="28" t="s">
        <v>21</v>
      </c>
      <c r="J18" s="28" t="s">
        <v>23</v>
      </c>
      <c r="K18" s="5"/>
    </row>
    <row r="19" spans="1:11" s="7" customFormat="1" ht="13.5">
      <c r="A19" s="8">
        <v>1</v>
      </c>
      <c r="B19" s="9">
        <v>2</v>
      </c>
      <c r="C19" s="9">
        <v>760</v>
      </c>
      <c r="D19" s="9">
        <v>300</v>
      </c>
      <c r="E19" s="10" t="s">
        <v>15</v>
      </c>
      <c r="F19" s="11">
        <v>400</v>
      </c>
      <c r="G19" s="12">
        <f>C19*100</f>
        <v>76000</v>
      </c>
      <c r="H19" s="12">
        <f>50*1000*100</f>
        <v>5000000</v>
      </c>
      <c r="I19" s="29">
        <f>F19*B19*G19*G19*D19*100*H19</f>
        <v>6.9312E+23</v>
      </c>
      <c r="J19" s="29">
        <f>I19/10^5/10^2</f>
        <v>69312000000000000</v>
      </c>
      <c r="K19" s="10"/>
    </row>
    <row r="20" spans="1:11" s="7" customFormat="1" ht="13.5">
      <c r="A20" s="13">
        <v>2</v>
      </c>
      <c r="B20" s="14">
        <v>2.1</v>
      </c>
      <c r="C20" s="14">
        <v>1000</v>
      </c>
      <c r="D20" s="14">
        <v>200</v>
      </c>
      <c r="E20" s="15">
        <f>D19</f>
        <v>300</v>
      </c>
      <c r="F20" s="16">
        <v>400</v>
      </c>
      <c r="G20" s="14">
        <f aca="true" t="shared" si="0" ref="G20:G27">C20*100</f>
        <v>100000</v>
      </c>
      <c r="H20" s="14">
        <v>5000000</v>
      </c>
      <c r="I20" s="30">
        <f aca="true" t="shared" si="1" ref="I20:I27">F20*B20*G20*G20*D20*100*H20</f>
        <v>8.4E+23</v>
      </c>
      <c r="J20" s="30">
        <f aca="true" t="shared" si="2" ref="J20:J27">I20/10^5/10^2</f>
        <v>84000000000000000</v>
      </c>
      <c r="K20" s="15"/>
    </row>
    <row r="21" spans="1:11" s="7" customFormat="1" ht="13.5">
      <c r="A21" s="13">
        <v>3</v>
      </c>
      <c r="B21" s="14">
        <v>2.2</v>
      </c>
      <c r="C21" s="14">
        <v>1300</v>
      </c>
      <c r="D21" s="14">
        <v>500</v>
      </c>
      <c r="E21" s="15">
        <f>E20+D20</f>
        <v>500</v>
      </c>
      <c r="F21" s="16">
        <v>400</v>
      </c>
      <c r="G21" s="14">
        <f t="shared" si="0"/>
        <v>130000</v>
      </c>
      <c r="H21" s="14">
        <v>5000000</v>
      </c>
      <c r="I21" s="30">
        <f t="shared" si="1"/>
        <v>3.7180000000000004E+24</v>
      </c>
      <c r="J21" s="30">
        <f t="shared" si="2"/>
        <v>3.718E+17</v>
      </c>
      <c r="K21" s="15"/>
    </row>
    <row r="22" spans="1:11" s="7" customFormat="1" ht="13.5">
      <c r="A22" s="13">
        <v>4</v>
      </c>
      <c r="B22" s="14">
        <v>2.3</v>
      </c>
      <c r="C22" s="14">
        <v>1600</v>
      </c>
      <c r="D22" s="14">
        <v>500</v>
      </c>
      <c r="E22" s="15">
        <f>E21+D21</f>
        <v>1000</v>
      </c>
      <c r="F22" s="16">
        <v>400</v>
      </c>
      <c r="G22" s="14">
        <f t="shared" si="0"/>
        <v>160000</v>
      </c>
      <c r="H22" s="14">
        <v>5000000</v>
      </c>
      <c r="I22" s="30">
        <f t="shared" si="1"/>
        <v>5.887999999999998E+24</v>
      </c>
      <c r="J22" s="30">
        <f t="shared" si="2"/>
        <v>5.887999999999999E+17</v>
      </c>
      <c r="K22" s="15"/>
    </row>
    <row r="23" spans="1:11" s="7" customFormat="1" ht="13.5">
      <c r="A23" s="13">
        <v>5</v>
      </c>
      <c r="B23" s="14">
        <v>2.5</v>
      </c>
      <c r="C23" s="14">
        <v>2600</v>
      </c>
      <c r="D23" s="14">
        <v>1000</v>
      </c>
      <c r="E23" s="15">
        <f>E22+D22</f>
        <v>1500</v>
      </c>
      <c r="F23" s="16">
        <v>400</v>
      </c>
      <c r="G23" s="14">
        <f t="shared" si="0"/>
        <v>260000</v>
      </c>
      <c r="H23" s="14">
        <v>5000000</v>
      </c>
      <c r="I23" s="30">
        <f t="shared" si="1"/>
        <v>3.38E+25</v>
      </c>
      <c r="J23" s="30">
        <f t="shared" si="2"/>
        <v>3.38E+18</v>
      </c>
      <c r="K23" s="15"/>
    </row>
    <row r="24" spans="1:11" s="7" customFormat="1" ht="13.5">
      <c r="A24" s="17">
        <v>6</v>
      </c>
      <c r="B24" s="18">
        <v>2.6</v>
      </c>
      <c r="C24" s="18">
        <v>2900</v>
      </c>
      <c r="D24" s="18">
        <v>2500</v>
      </c>
      <c r="E24" s="19">
        <f>E23+D23</f>
        <v>2500</v>
      </c>
      <c r="F24" s="20">
        <v>400</v>
      </c>
      <c r="G24" s="14">
        <f t="shared" si="0"/>
        <v>290000</v>
      </c>
      <c r="H24" s="14">
        <v>5000000</v>
      </c>
      <c r="I24" s="30">
        <f t="shared" si="1"/>
        <v>1.0933E+26</v>
      </c>
      <c r="J24" s="30">
        <f t="shared" si="2"/>
        <v>1.0933E+19</v>
      </c>
      <c r="K24" s="15"/>
    </row>
    <row r="25" spans="1:11" s="7" customFormat="1" ht="13.5">
      <c r="A25" s="21">
        <v>7</v>
      </c>
      <c r="B25" s="14">
        <v>2.7</v>
      </c>
      <c r="C25" s="14">
        <v>3300</v>
      </c>
      <c r="D25" s="14">
        <v>5000</v>
      </c>
      <c r="E25" s="15">
        <f>D24+E24</f>
        <v>5000</v>
      </c>
      <c r="F25" s="16">
        <v>100</v>
      </c>
      <c r="G25" s="14">
        <f t="shared" si="0"/>
        <v>330000</v>
      </c>
      <c r="H25" s="14">
        <v>5000000</v>
      </c>
      <c r="I25" s="30">
        <f t="shared" si="1"/>
        <v>7.35075E+25</v>
      </c>
      <c r="J25" s="30">
        <f t="shared" si="2"/>
        <v>7.35075E+18</v>
      </c>
      <c r="K25" s="15"/>
    </row>
    <row r="26" spans="1:11" s="7" customFormat="1" ht="13.5">
      <c r="A26" s="21">
        <v>8</v>
      </c>
      <c r="B26" s="14">
        <v>2.8</v>
      </c>
      <c r="C26" s="14">
        <v>3700</v>
      </c>
      <c r="D26" s="14">
        <v>5000</v>
      </c>
      <c r="E26" s="15">
        <f>E25+D25</f>
        <v>10000</v>
      </c>
      <c r="F26" s="16">
        <v>100</v>
      </c>
      <c r="G26" s="14">
        <f t="shared" si="0"/>
        <v>370000</v>
      </c>
      <c r="H26" s="14">
        <v>5000000</v>
      </c>
      <c r="I26" s="30">
        <f t="shared" si="1"/>
        <v>9.583E+25</v>
      </c>
      <c r="J26" s="30">
        <f t="shared" si="2"/>
        <v>9.583E+18</v>
      </c>
      <c r="K26" s="15"/>
    </row>
    <row r="27" spans="1:11" s="7" customFormat="1" ht="14.25" thickBot="1">
      <c r="A27" s="22">
        <v>9</v>
      </c>
      <c r="B27" s="23">
        <v>2.9</v>
      </c>
      <c r="C27" s="23">
        <v>3920</v>
      </c>
      <c r="D27" s="23">
        <v>9142</v>
      </c>
      <c r="E27" s="24">
        <f>E26+D26</f>
        <v>15000</v>
      </c>
      <c r="F27" s="25">
        <v>100</v>
      </c>
      <c r="G27" s="23">
        <f t="shared" si="0"/>
        <v>392000</v>
      </c>
      <c r="H27" s="26">
        <v>5000000</v>
      </c>
      <c r="I27" s="31">
        <f t="shared" si="1"/>
        <v>2.0369546176E+26</v>
      </c>
      <c r="J27" s="31">
        <f t="shared" si="2"/>
        <v>2.0369546176E+19</v>
      </c>
      <c r="K27" s="24"/>
    </row>
    <row r="28" spans="1:11" s="7" customFormat="1" ht="14.25" thickBot="1">
      <c r="A28" s="7">
        <v>10</v>
      </c>
      <c r="B28" s="7">
        <v>3.3</v>
      </c>
      <c r="C28" s="7">
        <v>4500</v>
      </c>
      <c r="D28" s="7" t="s">
        <v>17</v>
      </c>
      <c r="E28" s="7">
        <f>E27+D27</f>
        <v>24142</v>
      </c>
      <c r="H28" s="27" t="s">
        <v>22</v>
      </c>
      <c r="I28" s="32">
        <f>SUM(I19:I27)</f>
        <v>5.2730208175999995E+26</v>
      </c>
      <c r="J28" s="33">
        <f>SUM(J19:J27)</f>
        <v>5.2730208176E+19</v>
      </c>
      <c r="K28" s="7">
        <f>7.6*10^18</f>
        <v>7.6E+18</v>
      </c>
    </row>
    <row r="29" spans="8:10" ht="13.5">
      <c r="H29" t="s">
        <v>24</v>
      </c>
      <c r="I29" s="1">
        <f>(LOG10(I28)-17.72)/1.17</f>
        <v>7.694067936671703</v>
      </c>
      <c r="J29" s="1"/>
    </row>
    <row r="30" spans="8:12" ht="14.25" thickBot="1">
      <c r="H30" t="s">
        <v>25</v>
      </c>
      <c r="I30" s="1"/>
      <c r="J30" s="1">
        <f>(LOG10(J28)-9.1)/1.5</f>
        <v>7.081372990603928</v>
      </c>
      <c r="K30" s="1">
        <f>(LOG10(K28)-9.1)/1.5</f>
        <v>6.5205423948538614</v>
      </c>
      <c r="L30" t="s">
        <v>26</v>
      </c>
    </row>
    <row r="31" spans="1:11" ht="14.25" thickBot="1">
      <c r="A31" s="3" t="s">
        <v>10</v>
      </c>
      <c r="B31" s="4" t="s">
        <v>11</v>
      </c>
      <c r="C31" s="4" t="s">
        <v>12</v>
      </c>
      <c r="D31" s="35" t="s">
        <v>13</v>
      </c>
      <c r="E31" s="3" t="s">
        <v>29</v>
      </c>
      <c r="F31" s="45" t="s">
        <v>27</v>
      </c>
      <c r="I31"/>
      <c r="K31" s="2"/>
    </row>
    <row r="32" spans="1:11" ht="13.5">
      <c r="A32" s="8">
        <v>1</v>
      </c>
      <c r="B32" s="9">
        <v>2</v>
      </c>
      <c r="C32" s="9">
        <v>760</v>
      </c>
      <c r="D32" s="36">
        <v>300</v>
      </c>
      <c r="E32" s="8">
        <f>B32*D32</f>
        <v>600</v>
      </c>
      <c r="F32" s="44">
        <f>C32*D32</f>
        <v>228000</v>
      </c>
      <c r="I32"/>
      <c r="K32" s="2"/>
    </row>
    <row r="33" spans="1:11" ht="13.5">
      <c r="A33" s="13">
        <v>2</v>
      </c>
      <c r="B33" s="14">
        <v>2.1</v>
      </c>
      <c r="C33" s="14">
        <v>1000</v>
      </c>
      <c r="D33" s="37">
        <v>200</v>
      </c>
      <c r="E33" s="13">
        <f aca="true" t="shared" si="3" ref="E33:E40">B33*D33</f>
        <v>420</v>
      </c>
      <c r="F33" s="41">
        <f aca="true" t="shared" si="4" ref="F33:F40">C33*D33</f>
        <v>200000</v>
      </c>
      <c r="I33"/>
      <c r="K33" s="2"/>
    </row>
    <row r="34" spans="1:11" ht="13.5">
      <c r="A34" s="13">
        <v>3</v>
      </c>
      <c r="B34" s="14">
        <v>2.2</v>
      </c>
      <c r="C34" s="14">
        <v>1300</v>
      </c>
      <c r="D34" s="37">
        <v>500</v>
      </c>
      <c r="E34" s="13">
        <f t="shared" si="3"/>
        <v>1100</v>
      </c>
      <c r="F34" s="41">
        <f t="shared" si="4"/>
        <v>650000</v>
      </c>
      <c r="I34"/>
      <c r="K34" s="2"/>
    </row>
    <row r="35" spans="1:11" ht="13.5">
      <c r="A35" s="13">
        <v>4</v>
      </c>
      <c r="B35" s="14">
        <v>2.3</v>
      </c>
      <c r="C35" s="14">
        <v>1600</v>
      </c>
      <c r="D35" s="37">
        <v>500</v>
      </c>
      <c r="E35" s="13">
        <f t="shared" si="3"/>
        <v>1150</v>
      </c>
      <c r="F35" s="41">
        <f t="shared" si="4"/>
        <v>800000</v>
      </c>
      <c r="I35"/>
      <c r="K35" s="2"/>
    </row>
    <row r="36" spans="1:11" ht="13.5">
      <c r="A36" s="13">
        <v>5</v>
      </c>
      <c r="B36" s="14">
        <v>2.5</v>
      </c>
      <c r="C36" s="14">
        <v>2600</v>
      </c>
      <c r="D36" s="37">
        <v>1000</v>
      </c>
      <c r="E36" s="13">
        <f t="shared" si="3"/>
        <v>2500</v>
      </c>
      <c r="F36" s="41">
        <f t="shared" si="4"/>
        <v>2600000</v>
      </c>
      <c r="I36"/>
      <c r="K36" s="2"/>
    </row>
    <row r="37" spans="1:11" ht="13.5">
      <c r="A37" s="17">
        <v>6</v>
      </c>
      <c r="B37" s="18">
        <v>2.6</v>
      </c>
      <c r="C37" s="18">
        <v>2900</v>
      </c>
      <c r="D37" s="38">
        <v>2500</v>
      </c>
      <c r="E37" s="13">
        <f t="shared" si="3"/>
        <v>6500</v>
      </c>
      <c r="F37" s="41">
        <f t="shared" si="4"/>
        <v>7250000</v>
      </c>
      <c r="I37"/>
      <c r="K37" s="2"/>
    </row>
    <row r="38" spans="1:11" ht="13.5">
      <c r="A38" s="21">
        <v>7</v>
      </c>
      <c r="B38" s="14">
        <v>2.7</v>
      </c>
      <c r="C38" s="14">
        <v>3300</v>
      </c>
      <c r="D38" s="37">
        <v>5000</v>
      </c>
      <c r="E38" s="13">
        <f t="shared" si="3"/>
        <v>13500</v>
      </c>
      <c r="F38" s="41">
        <f t="shared" si="4"/>
        <v>16500000</v>
      </c>
      <c r="I38"/>
      <c r="K38" s="2"/>
    </row>
    <row r="39" spans="1:11" ht="13.5">
      <c r="A39" s="21">
        <v>8</v>
      </c>
      <c r="B39" s="14">
        <v>2.8</v>
      </c>
      <c r="C39" s="14">
        <v>3700</v>
      </c>
      <c r="D39" s="37">
        <v>5000</v>
      </c>
      <c r="E39" s="13">
        <f t="shared" si="3"/>
        <v>14000</v>
      </c>
      <c r="F39" s="41">
        <f t="shared" si="4"/>
        <v>18500000</v>
      </c>
      <c r="I39"/>
      <c r="K39" s="2"/>
    </row>
    <row r="40" spans="1:11" ht="14.25" thickBot="1">
      <c r="A40" s="22">
        <v>9</v>
      </c>
      <c r="B40" s="23">
        <v>2.9</v>
      </c>
      <c r="C40" s="23">
        <v>3920</v>
      </c>
      <c r="D40" s="39">
        <v>9142</v>
      </c>
      <c r="E40" s="13">
        <f t="shared" si="3"/>
        <v>26511.8</v>
      </c>
      <c r="F40" s="41">
        <f t="shared" si="4"/>
        <v>35836640</v>
      </c>
      <c r="I40"/>
      <c r="K40" s="2"/>
    </row>
    <row r="41" spans="1:12" ht="14.25" thickBot="1">
      <c r="A41" t="s">
        <v>16</v>
      </c>
      <c r="B41"/>
      <c r="C41" s="34" t="s">
        <v>22</v>
      </c>
      <c r="D41" s="40">
        <f>SUM(D32:D40)</f>
        <v>24142</v>
      </c>
      <c r="E41" s="42">
        <f>SUM(E32:E40)</f>
        <v>66281.8</v>
      </c>
      <c r="F41" s="43">
        <f>SUM(F32:F40)</f>
        <v>82564640</v>
      </c>
      <c r="I41"/>
      <c r="J41"/>
      <c r="K41" s="2"/>
      <c r="L41" s="2"/>
    </row>
    <row r="42" spans="2:12" ht="13.5">
      <c r="B42"/>
      <c r="E42" s="46">
        <f>E41/D41</f>
        <v>2.7454974732830753</v>
      </c>
      <c r="F42" s="47">
        <f>F41/D41</f>
        <v>3419.9585784110677</v>
      </c>
      <c r="I42"/>
      <c r="J42"/>
      <c r="K42" s="2"/>
      <c r="L42" s="2"/>
    </row>
    <row r="43" spans="5:11" ht="14.25" thickBot="1">
      <c r="E43" s="48" t="s">
        <v>30</v>
      </c>
      <c r="F43" s="48" t="s">
        <v>28</v>
      </c>
      <c r="I43"/>
      <c r="K43" s="2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2006-01-18T05:25:17Z</dcterms:created>
  <dcterms:modified xsi:type="dcterms:W3CDTF">2006-01-18T06:35:11Z</dcterms:modified>
  <cp:category/>
  <cp:version/>
  <cp:contentType/>
  <cp:contentStatus/>
</cp:coreProperties>
</file>