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2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16" i="1" l="1"/>
  <c r="Q19" i="1"/>
  <c r="Q18" i="1"/>
  <c r="Q11" i="1" l="1"/>
  <c r="Q9" i="1"/>
  <c r="Q7" i="1"/>
  <c r="C7" i="1" l="1"/>
  <c r="C8" i="1"/>
  <c r="H23" i="1"/>
  <c r="C6" i="1"/>
  <c r="M20" i="1" l="1"/>
  <c r="M19" i="1"/>
  <c r="M17" i="1"/>
  <c r="L12" i="1"/>
  <c r="I18" i="1" l="1"/>
  <c r="I17" i="1"/>
  <c r="I15" i="1"/>
  <c r="I13" i="1"/>
  <c r="I11" i="1"/>
  <c r="I9" i="1"/>
  <c r="C5" i="1"/>
  <c r="I5" i="1"/>
</calcChain>
</file>

<file path=xl/sharedStrings.xml><?xml version="1.0" encoding="utf-8"?>
<sst xmlns="http://schemas.openxmlformats.org/spreadsheetml/2006/main" count="40" uniqueCount="36">
  <si>
    <t>小断層</t>
    <rPh sb="0" eb="3">
      <t>ショウダンソウ</t>
    </rPh>
    <phoneticPr fontId="1"/>
  </si>
  <si>
    <t>断層</t>
    <rPh sb="0" eb="2">
      <t>ダンソウ</t>
    </rPh>
    <phoneticPr fontId="1"/>
  </si>
  <si>
    <t>Mo</t>
    <phoneticPr fontId="1"/>
  </si>
  <si>
    <t>⊿σ</t>
    <phoneticPr fontId="1"/>
  </si>
  <si>
    <t>Mpa</t>
    <phoneticPr fontId="1"/>
  </si>
  <si>
    <t>N・m</t>
    <phoneticPr fontId="1"/>
  </si>
  <si>
    <t>Vr</t>
    <phoneticPr fontId="1"/>
  </si>
  <si>
    <t>m/s</t>
    <phoneticPr fontId="1"/>
  </si>
  <si>
    <t>fmax</t>
    <phoneticPr fontId="1"/>
  </si>
  <si>
    <t>Hz</t>
    <phoneticPr fontId="1"/>
  </si>
  <si>
    <t>剛性率</t>
    <rPh sb="0" eb="2">
      <t>ゴウセイ</t>
    </rPh>
    <rPh sb="2" eb="3">
      <t>リツ</t>
    </rPh>
    <phoneticPr fontId="1"/>
  </si>
  <si>
    <t>Nm2</t>
    <phoneticPr fontId="1"/>
  </si>
  <si>
    <t>R</t>
    <phoneticPr fontId="1"/>
  </si>
  <si>
    <t>S</t>
    <phoneticPr fontId="1"/>
  </si>
  <si>
    <t>fc</t>
    <phoneticPr fontId="1"/>
  </si>
  <si>
    <t>D</t>
    <phoneticPr fontId="1"/>
  </si>
  <si>
    <t>m</t>
    <phoneticPr fontId="1"/>
  </si>
  <si>
    <t>Td</t>
    <phoneticPr fontId="1"/>
  </si>
  <si>
    <t>Tw</t>
    <phoneticPr fontId="1"/>
  </si>
  <si>
    <t>L=W</t>
    <phoneticPr fontId="1"/>
  </si>
  <si>
    <t>τ</t>
    <phoneticPr fontId="1"/>
  </si>
  <si>
    <t>risetime</t>
    <phoneticPr fontId="1"/>
  </si>
  <si>
    <t>D（面）</t>
    <rPh sb="2" eb="3">
      <t>メン</t>
    </rPh>
    <phoneticPr fontId="1"/>
  </si>
  <si>
    <t>D（点）</t>
    <rPh sb="2" eb="3">
      <t>テン</t>
    </rPh>
    <phoneticPr fontId="1"/>
  </si>
  <si>
    <t>スケーリング則</t>
    <rPh sb="6" eb="7">
      <t>ソク</t>
    </rPh>
    <phoneticPr fontId="1"/>
  </si>
  <si>
    <r>
      <t>N</t>
    </r>
    <r>
      <rPr>
        <vertAlign val="subscript"/>
        <sz val="11"/>
        <color theme="1"/>
        <rFont val="ＭＳ Ｐゴシック"/>
        <family val="3"/>
        <charset val="128"/>
        <scheme val="minor"/>
      </rPr>
      <t>W</t>
    </r>
    <r>
      <rPr>
        <sz val="11"/>
        <color theme="1"/>
        <rFont val="ＭＳ Ｐゴシック"/>
        <family val="2"/>
        <scheme val="minor"/>
      </rPr>
      <t>*N</t>
    </r>
    <r>
      <rPr>
        <vertAlign val="subscript"/>
        <sz val="11"/>
        <color theme="1"/>
        <rFont val="ＭＳ Ｐゴシック"/>
        <family val="3"/>
        <charset val="128"/>
        <scheme val="minor"/>
      </rPr>
      <t>L</t>
    </r>
    <r>
      <rPr>
        <sz val="11"/>
        <color theme="1"/>
        <rFont val="ＭＳ Ｐゴシック"/>
        <family val="2"/>
        <scheme val="minor"/>
      </rPr>
      <t>*N</t>
    </r>
    <r>
      <rPr>
        <vertAlign val="subscript"/>
        <sz val="11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scheme val="minor"/>
      </rPr>
      <t>=M</t>
    </r>
    <r>
      <rPr>
        <vertAlign val="subscript"/>
        <sz val="11"/>
        <color theme="1"/>
        <rFont val="ＭＳ Ｐゴシック"/>
        <family val="3"/>
        <charset val="128"/>
        <scheme val="minor"/>
      </rPr>
      <t>o</t>
    </r>
    <r>
      <rPr>
        <sz val="11"/>
        <color theme="1"/>
        <rFont val="ＭＳ Ｐゴシック"/>
        <family val="2"/>
        <scheme val="minor"/>
      </rPr>
      <t>/M</t>
    </r>
    <r>
      <rPr>
        <vertAlign val="subscript"/>
        <sz val="11"/>
        <color theme="1"/>
        <rFont val="ＭＳ Ｐゴシック"/>
        <family val="3"/>
        <charset val="128"/>
        <scheme val="minor"/>
      </rPr>
      <t>oe</t>
    </r>
    <phoneticPr fontId="1"/>
  </si>
  <si>
    <t>以上より</t>
    <rPh sb="0" eb="2">
      <t>イジョウ</t>
    </rPh>
    <phoneticPr fontId="1"/>
  </si>
  <si>
    <t>左辺＝3^3=</t>
    <rPh sb="0" eb="2">
      <t>サヘン</t>
    </rPh>
    <phoneticPr fontId="1"/>
  </si>
  <si>
    <t>よって</t>
    <phoneticPr fontId="1"/>
  </si>
  <si>
    <t>Mo=</t>
    <phoneticPr fontId="1"/>
  </si>
  <si>
    <t>Moe=Mo/27</t>
    <phoneticPr fontId="1"/>
  </si>
  <si>
    <t>=</t>
    <phoneticPr fontId="1"/>
  </si>
  <si>
    <t>Mj=Mw</t>
    <phoneticPr fontId="1"/>
  </si>
  <si>
    <t>m</t>
    <phoneticPr fontId="1"/>
  </si>
  <si>
    <t>点震源モデル</t>
    <rPh sb="0" eb="1">
      <t>テン</t>
    </rPh>
    <rPh sb="1" eb="3">
      <t>シンゲン</t>
    </rPh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</si>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</sst>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.E+00"/>
    <numFmt numFmtId="177" formatCode="0.00.E+00"/>
    <numFmt numFmtId="184" formatCode="0.0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vertAlign val="subscript"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176" fontId="0" fillId="0" borderId="0" xfId="0" applyNumberFormat="1"/>
    <xf numFmtId="2" fontId="0" fillId="0" borderId="0" xfId="0" applyNumberFormat="1"/>
    <xf numFmtId="177" fontId="0" fillId="0" borderId="0" xfId="0" applyNumberFormat="1"/>
    <xf numFmtId="177" fontId="0" fillId="0" borderId="0" xfId="1" applyNumberFormat="1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184" fontId="0" fillId="0" borderId="0" xfId="0" applyNumberForma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3"/>
  <sheetViews>
    <sheetView tabSelected="1" topLeftCell="G1" workbookViewId="0">
      <selection activeCell="Q16" sqref="Q16"/>
    </sheetView>
  </sheetViews>
  <sheetFormatPr defaultRowHeight="13.5" x14ac:dyDescent="0.15"/>
  <cols>
    <col min="3" max="3" width="13.5" bestFit="1" customWidth="1"/>
    <col min="8" max="8" width="10.5" bestFit="1" customWidth="1"/>
    <col min="9" max="9" width="9" customWidth="1"/>
    <col min="16" max="16" width="10.125" customWidth="1"/>
    <col min="17" max="17" width="12.75" bestFit="1" customWidth="1"/>
  </cols>
  <sheetData>
    <row r="2" spans="2:18" x14ac:dyDescent="0.15">
      <c r="B2" t="s">
        <v>0</v>
      </c>
      <c r="H2" t="s">
        <v>1</v>
      </c>
    </row>
    <row r="4" spans="2:18" x14ac:dyDescent="0.15">
      <c r="P4" t="s">
        <v>24</v>
      </c>
    </row>
    <row r="5" spans="2:18" ht="16.5" x14ac:dyDescent="0.25">
      <c r="B5" t="s">
        <v>2</v>
      </c>
      <c r="C5">
        <f>I5/9</f>
        <v>3.8999999999999995E+18</v>
      </c>
      <c r="D5" t="s">
        <v>5</v>
      </c>
      <c r="H5" t="s">
        <v>2</v>
      </c>
      <c r="I5">
        <f>3.51*10^19</f>
        <v>3.5099999999999996E+19</v>
      </c>
      <c r="J5" t="s">
        <v>5</v>
      </c>
      <c r="P5" t="s">
        <v>25</v>
      </c>
    </row>
    <row r="6" spans="2:18" x14ac:dyDescent="0.15">
      <c r="B6" t="s">
        <v>22</v>
      </c>
      <c r="C6">
        <f>C5/(2900*I12/9*4000^2*1000^2)</f>
        <v>5.0431034482758612</v>
      </c>
      <c r="D6" t="s">
        <v>16</v>
      </c>
      <c r="H6" t="s">
        <v>3</v>
      </c>
      <c r="I6">
        <v>62</v>
      </c>
      <c r="J6" t="s">
        <v>4</v>
      </c>
      <c r="P6" t="s">
        <v>26</v>
      </c>
    </row>
    <row r="7" spans="2:18" x14ac:dyDescent="0.15">
      <c r="B7" t="s">
        <v>23</v>
      </c>
      <c r="C7" s="4">
        <f>C5/(2900*4000^2)</f>
        <v>84051724.137931019</v>
      </c>
      <c r="H7" t="s">
        <v>6</v>
      </c>
      <c r="I7">
        <v>2900</v>
      </c>
      <c r="J7" t="s">
        <v>7</v>
      </c>
      <c r="P7" t="s">
        <v>27</v>
      </c>
      <c r="Q7" s="5">
        <f>27</f>
        <v>27</v>
      </c>
    </row>
    <row r="8" spans="2:18" x14ac:dyDescent="0.15">
      <c r="C8" s="3">
        <f>I5/(4000^2*2900)</f>
        <v>756465517.24137926</v>
      </c>
      <c r="H8" t="s">
        <v>8</v>
      </c>
      <c r="I8">
        <v>6</v>
      </c>
      <c r="J8" t="s">
        <v>9</v>
      </c>
      <c r="P8" t="s">
        <v>28</v>
      </c>
    </row>
    <row r="9" spans="2:18" x14ac:dyDescent="0.15">
      <c r="H9" t="s">
        <v>10</v>
      </c>
      <c r="I9" s="1">
        <f>4.6*10^10</f>
        <v>46000000000</v>
      </c>
      <c r="J9" t="s">
        <v>11</v>
      </c>
      <c r="P9" t="s">
        <v>29</v>
      </c>
      <c r="Q9">
        <f>3.51*10^19</f>
        <v>3.5099999999999996E+19</v>
      </c>
    </row>
    <row r="10" spans="2:18" x14ac:dyDescent="0.15">
      <c r="P10" t="s">
        <v>30</v>
      </c>
    </row>
    <row r="11" spans="2:18" x14ac:dyDescent="0.15">
      <c r="H11" t="s">
        <v>12</v>
      </c>
      <c r="I11">
        <f>SQRT(I12/PI())</f>
        <v>6.90988298942671</v>
      </c>
      <c r="P11" s="6" t="s">
        <v>31</v>
      </c>
      <c r="Q11" s="7">
        <f>Q9/27</f>
        <v>1.2999999999999997E+18</v>
      </c>
    </row>
    <row r="12" spans="2:18" x14ac:dyDescent="0.15">
      <c r="H12" t="s">
        <v>13</v>
      </c>
      <c r="I12">
        <v>150</v>
      </c>
      <c r="K12" t="s">
        <v>19</v>
      </c>
      <c r="L12">
        <f>SQRT(I12)</f>
        <v>12.24744871391589</v>
      </c>
      <c r="P12" t="s">
        <v>32</v>
      </c>
      <c r="Q12">
        <v>6</v>
      </c>
    </row>
    <row r="13" spans="2:18" x14ac:dyDescent="0.15">
      <c r="H13" t="s">
        <v>14</v>
      </c>
      <c r="I13" s="2">
        <f>4.9*10^6*4*(I6*10/(I5*10^7))^(1/3)</f>
        <v>0.23692865863958157</v>
      </c>
    </row>
    <row r="15" spans="2:18" x14ac:dyDescent="0.15">
      <c r="H15" t="s">
        <v>15</v>
      </c>
      <c r="I15">
        <f>I5/(4000^2*2900*I12*1000^2)</f>
        <v>5.0431034482758612</v>
      </c>
      <c r="J15" t="s">
        <v>16</v>
      </c>
      <c r="P15" t="s">
        <v>34</v>
      </c>
    </row>
    <row r="16" spans="2:18" x14ac:dyDescent="0.15">
      <c r="P16" t="s">
        <v>35</v>
      </c>
      <c r="Q16">
        <f>Q11/(4000^2*2900)</f>
        <v>28017241.37931034</v>
      </c>
      <c r="R16" t="s">
        <v>33</v>
      </c>
    </row>
    <row r="17" spans="8:17" x14ac:dyDescent="0.15">
      <c r="H17" t="s">
        <v>17</v>
      </c>
      <c r="I17">
        <f>1/I13</f>
        <v>4.2206797849694109</v>
      </c>
      <c r="L17" t="s">
        <v>20</v>
      </c>
      <c r="M17">
        <f>L12/(2*I7)</f>
        <v>2.1116290886061878E-3</v>
      </c>
    </row>
    <row r="18" spans="8:17" x14ac:dyDescent="0.15">
      <c r="H18" t="s">
        <v>18</v>
      </c>
      <c r="I18">
        <f>I17*2</f>
        <v>8.4413595699388217</v>
      </c>
      <c r="Q18">
        <f>4000*4000*2900</f>
        <v>46400000000</v>
      </c>
    </row>
    <row r="19" spans="8:17" x14ac:dyDescent="0.15">
      <c r="L19" t="s">
        <v>20</v>
      </c>
      <c r="M19">
        <f>L12*1000/(I7*2)</f>
        <v>2.1116290886061879</v>
      </c>
      <c r="Q19" s="8">
        <f>Q11/I9</f>
        <v>28260869.565217387</v>
      </c>
    </row>
    <row r="20" spans="8:17" x14ac:dyDescent="0.15">
      <c r="L20" t="s">
        <v>21</v>
      </c>
      <c r="M20">
        <f>M19*0.5</f>
        <v>1.055814544303094</v>
      </c>
    </row>
    <row r="23" spans="8:17" x14ac:dyDescent="0.15">
      <c r="H23" s="3">
        <f>I5/(4000^2*2900)</f>
        <v>756465517.24137926</v>
      </c>
    </row>
  </sheetData>
  <phoneticPr fontId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2015-02-19T07:12:42Z</dcterms:modified>
</cp:coreProperties>
</file>