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WCEE使用\Fig5\"/>
    </mc:Choice>
  </mc:AlternateContent>
  <bookViews>
    <workbookView xWindow="0" yWindow="0" windowWidth="14370" windowHeight="6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4" i="1"/>
  <c r="U34" i="1"/>
  <c r="U3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S4" i="1"/>
  <c r="X7" i="1" l="1"/>
  <c r="X5" i="1"/>
  <c r="X4" i="1"/>
  <c r="X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J4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4" i="1" s="1"/>
  <c r="Q28" i="1" l="1"/>
  <c r="S28" i="1" s="1"/>
  <c r="Q5" i="1"/>
  <c r="S5" i="1" s="1"/>
  <c r="P34" i="1" l="1"/>
  <c r="Q34" i="1" s="1"/>
  <c r="S34" i="1" s="1"/>
  <c r="Q27" i="1" l="1"/>
  <c r="S27" i="1" s="1"/>
  <c r="R27" i="1"/>
  <c r="T27" i="1" s="1"/>
  <c r="Q19" i="1"/>
  <c r="S19" i="1" s="1"/>
  <c r="R19" i="1"/>
  <c r="T19" i="1" s="1"/>
  <c r="Q26" i="1"/>
  <c r="S26" i="1" s="1"/>
  <c r="R26" i="1"/>
  <c r="T26" i="1" s="1"/>
  <c r="Q10" i="1"/>
  <c r="S10" i="1" s="1"/>
  <c r="W10" i="1" s="1"/>
  <c r="R10" i="1"/>
  <c r="T10" i="1" s="1"/>
  <c r="Q25" i="1"/>
  <c r="S25" i="1" s="1"/>
  <c r="R25" i="1"/>
  <c r="T25" i="1" s="1"/>
  <c r="Q9" i="1"/>
  <c r="S9" i="1" s="1"/>
  <c r="R9" i="1"/>
  <c r="T9" i="1" s="1"/>
  <c r="Q24" i="1"/>
  <c r="S24" i="1" s="1"/>
  <c r="R24" i="1"/>
  <c r="T24" i="1" s="1"/>
  <c r="Q16" i="1"/>
  <c r="S16" i="1" s="1"/>
  <c r="W16" i="1" s="1"/>
  <c r="R16" i="1"/>
  <c r="T16" i="1" s="1"/>
  <c r="Q31" i="1"/>
  <c r="S31" i="1" s="1"/>
  <c r="R31" i="1"/>
  <c r="T31" i="1" s="1"/>
  <c r="Q7" i="1"/>
  <c r="S7" i="1" s="1"/>
  <c r="R7" i="1"/>
  <c r="T7" i="1" s="1"/>
  <c r="Q30" i="1"/>
  <c r="S30" i="1" s="1"/>
  <c r="R30" i="1"/>
  <c r="T30" i="1" s="1"/>
  <c r="Q22" i="1"/>
  <c r="S22" i="1" s="1"/>
  <c r="W22" i="1" s="1"/>
  <c r="R22" i="1"/>
  <c r="T22" i="1" s="1"/>
  <c r="Q14" i="1"/>
  <c r="S14" i="1" s="1"/>
  <c r="R14" i="1"/>
  <c r="T14" i="1" s="1"/>
  <c r="Q6" i="1"/>
  <c r="S6" i="1" s="1"/>
  <c r="R6" i="1"/>
  <c r="T6" i="1" s="1"/>
  <c r="R11" i="1"/>
  <c r="T11" i="1" s="1"/>
  <c r="Q11" i="1"/>
  <c r="S11" i="1" s="1"/>
  <c r="R34" i="1"/>
  <c r="T34" i="1" s="1"/>
  <c r="R18" i="1"/>
  <c r="T18" i="1" s="1"/>
  <c r="Q18" i="1"/>
  <c r="S18" i="1" s="1"/>
  <c r="Q33" i="1"/>
  <c r="S33" i="1" s="1"/>
  <c r="W4" i="1" s="1"/>
  <c r="R33" i="1"/>
  <c r="T33" i="1" s="1"/>
  <c r="Q17" i="1"/>
  <c r="S17" i="1" s="1"/>
  <c r="R17" i="1"/>
  <c r="T17" i="1" s="1"/>
  <c r="Q32" i="1"/>
  <c r="S32" i="1" s="1"/>
  <c r="W32" i="1" s="1"/>
  <c r="R32" i="1"/>
  <c r="T32" i="1" s="1"/>
  <c r="Q8" i="1"/>
  <c r="S8" i="1" s="1"/>
  <c r="W8" i="1" s="1"/>
  <c r="R8" i="1"/>
  <c r="T8" i="1" s="1"/>
  <c r="Q23" i="1"/>
  <c r="S23" i="1" s="1"/>
  <c r="W23" i="1" s="1"/>
  <c r="R23" i="1"/>
  <c r="T23" i="1" s="1"/>
  <c r="Q15" i="1"/>
  <c r="S15" i="1" s="1"/>
  <c r="W15" i="1" s="1"/>
  <c r="R15" i="1"/>
  <c r="T15" i="1" s="1"/>
  <c r="R29" i="1"/>
  <c r="T29" i="1" s="1"/>
  <c r="Q29" i="1"/>
  <c r="S29" i="1" s="1"/>
  <c r="W29" i="1" s="1"/>
  <c r="Q21" i="1"/>
  <c r="S21" i="1" s="1"/>
  <c r="W21" i="1" s="1"/>
  <c r="R21" i="1"/>
  <c r="T21" i="1" s="1"/>
  <c r="R13" i="1"/>
  <c r="T13" i="1" s="1"/>
  <c r="Q13" i="1"/>
  <c r="S13" i="1" s="1"/>
  <c r="W13" i="1" s="1"/>
  <c r="R5" i="1"/>
  <c r="T5" i="1" s="1"/>
  <c r="R28" i="1"/>
  <c r="T28" i="1" s="1"/>
  <c r="R20" i="1"/>
  <c r="T20" i="1" s="1"/>
  <c r="Q20" i="1"/>
  <c r="S20" i="1" s="1"/>
  <c r="W20" i="1" s="1"/>
  <c r="R12" i="1"/>
  <c r="T12" i="1" s="1"/>
  <c r="Q12" i="1"/>
  <c r="S12" i="1" s="1"/>
  <c r="W12" i="1" s="1"/>
  <c r="W11" i="1" l="1"/>
  <c r="W30" i="1"/>
  <c r="W24" i="1"/>
  <c r="W6" i="1"/>
  <c r="W7" i="1"/>
  <c r="W9" i="1"/>
  <c r="W26" i="1"/>
  <c r="W17" i="1"/>
  <c r="W19" i="1"/>
  <c r="W5" i="1"/>
  <c r="W33" i="1"/>
  <c r="W28" i="1"/>
  <c r="W18" i="1"/>
  <c r="W14" i="1"/>
  <c r="W31" i="1"/>
  <c r="W25" i="1"/>
  <c r="W27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" i="1"/>
  <c r="I4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4" i="1"/>
  <c r="H4" i="1" s="1"/>
  <c r="I5" i="1" l="1"/>
  <c r="H5" i="1"/>
  <c r="H6" i="1" l="1"/>
  <c r="I6" i="1"/>
  <c r="H7" i="1" l="1"/>
  <c r="I7" i="1"/>
  <c r="H8" i="1" l="1"/>
  <c r="I8" i="1"/>
  <c r="H9" i="1" l="1"/>
  <c r="I9" i="1"/>
  <c r="H10" i="1" l="1"/>
  <c r="I10" i="1"/>
  <c r="I11" i="1" l="1"/>
  <c r="H11" i="1"/>
  <c r="H12" i="1" l="1"/>
  <c r="I12" i="1"/>
  <c r="I13" i="1" l="1"/>
  <c r="H13" i="1"/>
  <c r="H14" i="1" l="1"/>
  <c r="I14" i="1"/>
  <c r="I15" i="1" l="1"/>
  <c r="H15" i="1"/>
  <c r="H16" i="1" l="1"/>
  <c r="I16" i="1"/>
  <c r="I17" i="1" l="1"/>
  <c r="H17" i="1"/>
  <c r="H18" i="1" l="1"/>
  <c r="I18" i="1"/>
  <c r="I19" i="1" l="1"/>
  <c r="H19" i="1"/>
  <c r="H20" i="1" l="1"/>
  <c r="I20" i="1"/>
  <c r="I21" i="1" l="1"/>
  <c r="H21" i="1"/>
  <c r="H22" i="1" l="1"/>
  <c r="I22" i="1"/>
  <c r="I23" i="1" l="1"/>
  <c r="H23" i="1"/>
  <c r="H24" i="1" l="1"/>
  <c r="I24" i="1"/>
  <c r="I25" i="1" l="1"/>
  <c r="H25" i="1"/>
  <c r="H26" i="1" l="1"/>
  <c r="I26" i="1"/>
  <c r="I27" i="1" l="1"/>
  <c r="H27" i="1"/>
  <c r="H28" i="1" l="1"/>
  <c r="I28" i="1"/>
  <c r="I29" i="1" l="1"/>
  <c r="H29" i="1"/>
  <c r="H30" i="1" l="1"/>
  <c r="I30" i="1"/>
  <c r="I31" i="1" l="1"/>
  <c r="H31" i="1"/>
  <c r="H32" i="1" l="1"/>
  <c r="I32" i="1"/>
  <c r="I33" i="1" l="1"/>
  <c r="H33" i="1"/>
  <c r="H34" i="1" l="1"/>
  <c r="N4" i="1" s="1"/>
  <c r="I34" i="1"/>
  <c r="K33" i="1" s="1"/>
  <c r="O33" i="1" s="1"/>
  <c r="J33" i="1" l="1"/>
  <c r="N33" i="1" s="1"/>
  <c r="K34" i="1"/>
  <c r="O34" i="1" s="1"/>
  <c r="K4" i="1"/>
  <c r="O4" i="1" s="1"/>
  <c r="K5" i="1"/>
  <c r="O5" i="1" s="1"/>
  <c r="K6" i="1"/>
  <c r="O6" i="1" s="1"/>
  <c r="K7" i="1"/>
  <c r="O7" i="1" s="1"/>
  <c r="K8" i="1"/>
  <c r="O8" i="1" s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J34" i="1"/>
  <c r="N34" i="1" s="1"/>
  <c r="J5" i="1"/>
  <c r="N5" i="1" s="1"/>
  <c r="J6" i="1"/>
  <c r="N6" i="1" s="1"/>
  <c r="J7" i="1"/>
  <c r="N7" i="1" s="1"/>
  <c r="J8" i="1"/>
  <c r="N8" i="1" s="1"/>
  <c r="J9" i="1"/>
  <c r="N9" i="1" s="1"/>
  <c r="J10" i="1"/>
  <c r="N10" i="1" s="1"/>
  <c r="J11" i="1"/>
  <c r="N11" i="1" s="1"/>
  <c r="J12" i="1"/>
  <c r="N12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R4" i="1"/>
  <c r="T4" i="1" s="1"/>
  <c r="W34" i="1" l="1"/>
</calcChain>
</file>

<file path=xl/sharedStrings.xml><?xml version="1.0" encoding="utf-8"?>
<sst xmlns="http://schemas.openxmlformats.org/spreadsheetml/2006/main" count="35" uniqueCount="23">
  <si>
    <t>EW</t>
    <phoneticPr fontId="1"/>
  </si>
  <si>
    <t>NS</t>
    <phoneticPr fontId="1"/>
  </si>
  <si>
    <t>刺激関数</t>
    <rPh sb="0" eb="2">
      <t>シゲキ</t>
    </rPh>
    <rPh sb="2" eb="4">
      <t>カンスウ</t>
    </rPh>
    <phoneticPr fontId="1"/>
  </si>
  <si>
    <t>層重量</t>
    <rPh sb="0" eb="1">
      <t>ソウ</t>
    </rPh>
    <rPh sb="1" eb="3">
      <t>ジュウリョウ</t>
    </rPh>
    <phoneticPr fontId="1"/>
  </si>
  <si>
    <t>慣性力ベクトル</t>
    <rPh sb="0" eb="2">
      <t>カンセイ</t>
    </rPh>
    <rPh sb="2" eb="3">
      <t>リョク</t>
    </rPh>
    <phoneticPr fontId="1"/>
  </si>
  <si>
    <t>層せん断力ベクトル</t>
    <rPh sb="0" eb="1">
      <t>ソウ</t>
    </rPh>
    <rPh sb="3" eb="4">
      <t>ダン</t>
    </rPh>
    <rPh sb="4" eb="5">
      <t>リョク</t>
    </rPh>
    <phoneticPr fontId="1"/>
  </si>
  <si>
    <t>基準化</t>
    <rPh sb="0" eb="3">
      <t>キジュンカ</t>
    </rPh>
    <phoneticPr fontId="1"/>
  </si>
  <si>
    <t>ai</t>
    <phoneticPr fontId="1"/>
  </si>
  <si>
    <t>EW</t>
    <phoneticPr fontId="1"/>
  </si>
  <si>
    <t>NS</t>
    <phoneticPr fontId="1"/>
  </si>
  <si>
    <t>Ai</t>
    <phoneticPr fontId="1"/>
  </si>
  <si>
    <t>←固有周期</t>
    <rPh sb="1" eb="3">
      <t>コユウ</t>
    </rPh>
    <rPh sb="3" eb="5">
      <t>シュウキ</t>
    </rPh>
    <phoneticPr fontId="1"/>
  </si>
  <si>
    <t>W</t>
    <phoneticPr fontId="1"/>
  </si>
  <si>
    <t>ΣW</t>
    <phoneticPr fontId="1"/>
  </si>
  <si>
    <t>Ai分布</t>
    <rPh sb="2" eb="4">
      <t>ブンプ</t>
    </rPh>
    <phoneticPr fontId="1"/>
  </si>
  <si>
    <t>Miβiφi</t>
    <phoneticPr fontId="1"/>
  </si>
  <si>
    <t>Qi基準化</t>
    <rPh sb="2" eb="5">
      <t>キジュンカ</t>
    </rPh>
    <phoneticPr fontId="1"/>
  </si>
  <si>
    <t>層せん断力基準化</t>
    <rPh sb="0" eb="1">
      <t>ソウ</t>
    </rPh>
    <rPh sb="3" eb="5">
      <t>ダンリョク</t>
    </rPh>
    <rPh sb="5" eb="8">
      <t>キジュンカ</t>
    </rPh>
    <phoneticPr fontId="1"/>
  </si>
  <si>
    <t>←灰色不必要</t>
    <rPh sb="1" eb="3">
      <t>ハイイロ</t>
    </rPh>
    <rPh sb="3" eb="6">
      <t>フヒツヨウ</t>
    </rPh>
    <phoneticPr fontId="1"/>
  </si>
  <si>
    <t>水平力</t>
    <rPh sb="0" eb="2">
      <t>スイヘイ</t>
    </rPh>
    <rPh sb="2" eb="3">
      <t>リョク</t>
    </rPh>
    <phoneticPr fontId="1"/>
  </si>
  <si>
    <t>水平力（外力）</t>
    <rPh sb="0" eb="2">
      <t>スイヘイ</t>
    </rPh>
    <rPh sb="2" eb="3">
      <t>リョク</t>
    </rPh>
    <rPh sb="4" eb="6">
      <t>ガイリョク</t>
    </rPh>
    <phoneticPr fontId="1"/>
  </si>
  <si>
    <t>層せん断力ベクトル（内力）</t>
    <rPh sb="0" eb="1">
      <t>ソウ</t>
    </rPh>
    <rPh sb="3" eb="4">
      <t>ダン</t>
    </rPh>
    <rPh sb="4" eb="5">
      <t>リョク</t>
    </rPh>
    <rPh sb="10" eb="12">
      <t>ナイリョク</t>
    </rPh>
    <phoneticPr fontId="1"/>
  </si>
  <si>
    <t>層せん断力Qi</t>
    <rPh sb="0" eb="1">
      <t>ソウ</t>
    </rPh>
    <rPh sb="3" eb="5">
      <t>ダンリョク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</si>
</sst>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vertical="center"/>
    </xf>
    <xf numFmtId="0" fontId="0" fillId="5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>
      <alignment vertical="center"/>
    </xf>
    <xf numFmtId="0" fontId="2" fillId="6" borderId="0" xfId="0" applyFont="1" applyFill="1">
      <alignment vertical="center"/>
    </xf>
    <xf numFmtId="0" fontId="0" fillId="6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EW</a:t>
            </a:r>
          </a:p>
        </c:rich>
      </c:tx>
      <c:layout>
        <c:manualLayout>
          <c:xMode val="edge"/>
          <c:yMode val="edge"/>
          <c:x val="0.63450171821305834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930622986236914E-2"/>
          <c:y val="2.0009179180471293E-2"/>
          <c:w val="0.87514715299762791"/>
          <c:h val="0.87508827789968879"/>
        </c:manualLayout>
      </c:layout>
      <c:scatterChart>
        <c:scatterStyle val="lineMarker"/>
        <c:varyColors val="0"/>
        <c:ser>
          <c:idx val="1"/>
          <c:order val="0"/>
          <c:tx>
            <c:v>Miβiφi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Sheet1!$J$4:$J$33</c:f>
              <c:numCache>
                <c:formatCode>General</c:formatCode>
                <c:ptCount val="30"/>
                <c:pt idx="0">
                  <c:v>4.147968048070267E-2</c:v>
                </c:pt>
                <c:pt idx="1">
                  <c:v>7.5103265547373191E-2</c:v>
                </c:pt>
                <c:pt idx="2">
                  <c:v>0.13933213735125399</c:v>
                </c:pt>
                <c:pt idx="3">
                  <c:v>0.19122191983776443</c:v>
                </c:pt>
                <c:pt idx="4">
                  <c:v>0.24153487599201154</c:v>
                </c:pt>
                <c:pt idx="5">
                  <c:v>0.29021126874314518</c:v>
                </c:pt>
                <c:pt idx="6">
                  <c:v>0.33724958696422064</c:v>
                </c:pt>
                <c:pt idx="7">
                  <c:v>0.38244405305136531</c:v>
                </c:pt>
                <c:pt idx="8">
                  <c:v>0.4263974120846325</c:v>
                </c:pt>
                <c:pt idx="9">
                  <c:v>0.47310708318526085</c:v>
                </c:pt>
                <c:pt idx="10">
                  <c:v>0.5348659742914107</c:v>
                </c:pt>
                <c:pt idx="11">
                  <c:v>0.57692024923712493</c:v>
                </c:pt>
                <c:pt idx="12">
                  <c:v>0.61747797575336927</c:v>
                </c:pt>
                <c:pt idx="13">
                  <c:v>0.65655651963055617</c:v>
                </c:pt>
                <c:pt idx="14">
                  <c:v>0.70253924365483422</c:v>
                </c:pt>
                <c:pt idx="15">
                  <c:v>0.75915292131180856</c:v>
                </c:pt>
                <c:pt idx="16">
                  <c:v>0.80183398125752681</c:v>
                </c:pt>
                <c:pt idx="17">
                  <c:v>0.83390415827715791</c:v>
                </c:pt>
                <c:pt idx="18">
                  <c:v>0.86102733920211227</c:v>
                </c:pt>
                <c:pt idx="19">
                  <c:v>0.88690496737790003</c:v>
                </c:pt>
                <c:pt idx="20">
                  <c:v>0.90981243920448374</c:v>
                </c:pt>
                <c:pt idx="21">
                  <c:v>0.93069607806262322</c:v>
                </c:pt>
                <c:pt idx="22">
                  <c:v>0.94860582768406576</c:v>
                </c:pt>
                <c:pt idx="23">
                  <c:v>0.96367892204705219</c:v>
                </c:pt>
                <c:pt idx="24">
                  <c:v>0.97600011053413405</c:v>
                </c:pt>
                <c:pt idx="25">
                  <c:v>0.98507847579451391</c:v>
                </c:pt>
                <c:pt idx="26">
                  <c:v>0.99239656126823061</c:v>
                </c:pt>
                <c:pt idx="27">
                  <c:v>0.9961808051432639</c:v>
                </c:pt>
                <c:pt idx="28">
                  <c:v>0.99913380417709785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ser>
          <c:idx val="0"/>
          <c:order val="1"/>
          <c:tx>
            <c:v>Ai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Sheet1!$W$4:$W$33</c:f>
              <c:numCache>
                <c:formatCode>General</c:formatCode>
                <c:ptCount val="30"/>
                <c:pt idx="0">
                  <c:v>0.11350596669146061</c:v>
                </c:pt>
                <c:pt idx="1">
                  <c:v>0.1643015885565679</c:v>
                </c:pt>
                <c:pt idx="2">
                  <c:v>0.2455904044111985</c:v>
                </c:pt>
                <c:pt idx="3">
                  <c:v>0.30380975789036602</c:v>
                </c:pt>
                <c:pt idx="4">
                  <c:v>0.35680288099050916</c:v>
                </c:pt>
                <c:pt idx="5">
                  <c:v>0.405895385147234</c:v>
                </c:pt>
                <c:pt idx="6">
                  <c:v>0.45188060437800265</c:v>
                </c:pt>
                <c:pt idx="7">
                  <c:v>0.49507691706235635</c:v>
                </c:pt>
                <c:pt idx="8">
                  <c:v>0.53639127465218495</c:v>
                </c:pt>
                <c:pt idx="9">
                  <c:v>0.5793088971413366</c:v>
                </c:pt>
                <c:pt idx="10">
                  <c:v>0.63278521097593576</c:v>
                </c:pt>
                <c:pt idx="11">
                  <c:v>0.66775399289375337</c:v>
                </c:pt>
                <c:pt idx="12">
                  <c:v>0.70077472461841817</c:v>
                </c:pt>
                <c:pt idx="13">
                  <c:v>0.7319864485329598</c:v>
                </c:pt>
                <c:pt idx="14">
                  <c:v>0.76744190806226487</c:v>
                </c:pt>
                <c:pt idx="15">
                  <c:v>0.80811828380354156</c:v>
                </c:pt>
                <c:pt idx="16">
                  <c:v>0.83782939210347707</c:v>
                </c:pt>
                <c:pt idx="17">
                  <c:v>0.86027724593808652</c:v>
                </c:pt>
                <c:pt idx="18">
                  <c:v>0.87948384773077926</c:v>
                </c:pt>
                <c:pt idx="19">
                  <c:v>0.89811541619864255</c:v>
                </c:pt>
                <c:pt idx="20">
                  <c:v>0.91491625590645598</c:v>
                </c:pt>
                <c:pt idx="21">
                  <c:v>0.93084642278160501</c:v>
                </c:pt>
                <c:pt idx="22">
                  <c:v>0.94518036098455693</c:v>
                </c:pt>
                <c:pt idx="23">
                  <c:v>0.95799139974695402</c:v>
                </c:pt>
                <c:pt idx="24">
                  <c:v>0.96925782270171734</c:v>
                </c:pt>
                <c:pt idx="25">
                  <c:v>0.97842163717581199</c:v>
                </c:pt>
                <c:pt idx="26">
                  <c:v>0.9867589670801693</c:v>
                </c:pt>
                <c:pt idx="27">
                  <c:v>0.991890790577026</c:v>
                </c:pt>
                <c:pt idx="28">
                  <c:v>0.99719565899513962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7271568"/>
        <c:axId val="-1817269936"/>
      </c:scatterChart>
      <c:valAx>
        <c:axId val="-181727156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17269936"/>
        <c:crosses val="autoZero"/>
        <c:crossBetween val="midCat"/>
      </c:valAx>
      <c:valAx>
        <c:axId val="-1817269936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172715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826093404770773"/>
          <c:y val="0.70537297591899362"/>
          <c:w val="0.2480560832128251"/>
          <c:h val="0.1525505213487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</a:t>
            </a:r>
          </a:p>
        </c:rich>
      </c:tx>
      <c:layout>
        <c:manualLayout>
          <c:xMode val="edge"/>
          <c:yMode val="edge"/>
          <c:x val="0.67990836197021753"/>
          <c:y val="1.821493624772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914702672475225E-2"/>
          <c:y val="5.4972677595628412E-2"/>
          <c:w val="0.87514715299762791"/>
          <c:h val="0.87873126514923339"/>
        </c:manualLayout>
      </c:layout>
      <c:scatterChart>
        <c:scatterStyle val="lineMarker"/>
        <c:varyColors val="0"/>
        <c:ser>
          <c:idx val="1"/>
          <c:order val="0"/>
          <c:tx>
            <c:v>Miβiφi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Sheet1!$K$4:$K$33</c:f>
              <c:numCache>
                <c:formatCode>General</c:formatCode>
                <c:ptCount val="30"/>
                <c:pt idx="0">
                  <c:v>4.7302061048678977E-2</c:v>
                </c:pt>
                <c:pt idx="1">
                  <c:v>8.5577971915872728E-2</c:v>
                </c:pt>
                <c:pt idx="2">
                  <c:v>0.15863674488515084</c:v>
                </c:pt>
                <c:pt idx="3">
                  <c:v>0.21753942038559654</c:v>
                </c:pt>
                <c:pt idx="4">
                  <c:v>0.27458571905610124</c:v>
                </c:pt>
                <c:pt idx="5">
                  <c:v>0.32972615302403141</c:v>
                </c:pt>
                <c:pt idx="6">
                  <c:v>0.38297177354521345</c:v>
                </c:pt>
                <c:pt idx="7">
                  <c:v>0.43409552661514711</c:v>
                </c:pt>
                <c:pt idx="8">
                  <c:v>0.48374468850441427</c:v>
                </c:pt>
                <c:pt idx="9">
                  <c:v>0.53603726648776151</c:v>
                </c:pt>
                <c:pt idx="10">
                  <c:v>0.60069702455720808</c:v>
                </c:pt>
                <c:pt idx="11">
                  <c:v>0.64335782573630207</c:v>
                </c:pt>
                <c:pt idx="12">
                  <c:v>0.68340905155652887</c:v>
                </c:pt>
                <c:pt idx="13">
                  <c:v>0.72091206873869684</c:v>
                </c:pt>
                <c:pt idx="14">
                  <c:v>0.76329988172926266</c:v>
                </c:pt>
                <c:pt idx="15">
                  <c:v>0.81108871853690157</c:v>
                </c:pt>
                <c:pt idx="16">
                  <c:v>0.84601668075949887</c:v>
                </c:pt>
                <c:pt idx="17">
                  <c:v>0.87184977524909124</c:v>
                </c:pt>
                <c:pt idx="18">
                  <c:v>0.89344726543741271</c:v>
                </c:pt>
                <c:pt idx="19">
                  <c:v>0.91382395119707405</c:v>
                </c:pt>
                <c:pt idx="20">
                  <c:v>0.93165715063978038</c:v>
                </c:pt>
                <c:pt idx="21">
                  <c:v>0.94772302836220701</c:v>
                </c:pt>
                <c:pt idx="22">
                  <c:v>0.96139200725346474</c:v>
                </c:pt>
                <c:pt idx="23">
                  <c:v>0.97282805009155282</c:v>
                </c:pt>
                <c:pt idx="24">
                  <c:v>0.98214376306783979</c:v>
                </c:pt>
                <c:pt idx="25">
                  <c:v>0.98899036346596914</c:v>
                </c:pt>
                <c:pt idx="26">
                  <c:v>0.99446995826212181</c:v>
                </c:pt>
                <c:pt idx="27">
                  <c:v>0.9972537842209569</c:v>
                </c:pt>
                <c:pt idx="28">
                  <c:v>0.99937953112835964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ser>
          <c:idx val="0"/>
          <c:order val="1"/>
          <c:tx>
            <c:v>Ai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Sheet1!$X$4:$X$33</c:f>
              <c:numCache>
                <c:formatCode>General</c:formatCode>
                <c:ptCount val="30"/>
                <c:pt idx="0">
                  <c:v>0.11375998940664195</c:v>
                </c:pt>
                <c:pt idx="1">
                  <c:v>0.16464416573065779</c:v>
                </c:pt>
                <c:pt idx="2">
                  <c:v>0.24605524574653001</c:v>
                </c:pt>
                <c:pt idx="3">
                  <c:v>0.30435006510253848</c:v>
                </c:pt>
                <c:pt idx="4">
                  <c:v>0.35740396004658065</c:v>
                </c:pt>
                <c:pt idx="5">
                  <c:v>0.40654619249319779</c:v>
                </c:pt>
                <c:pt idx="6">
                  <c:v>0.45257216887859952</c:v>
                </c:pt>
                <c:pt idx="7">
                  <c:v>0.4958014055885509</c:v>
                </c:pt>
                <c:pt idx="8">
                  <c:v>0.53714206755451122</c:v>
                </c:pt>
                <c:pt idx="9">
                  <c:v>0.58008117152088878</c:v>
                </c:pt>
                <c:pt idx="10">
                  <c:v>0.63357489202671868</c:v>
                </c:pt>
                <c:pt idx="11">
                  <c:v>0.66854863747766469</c:v>
                </c:pt>
                <c:pt idx="12">
                  <c:v>0.70156866634128012</c:v>
                </c:pt>
                <c:pt idx="13">
                  <c:v>0.73277419409206912</c:v>
                </c:pt>
                <c:pt idx="14">
                  <c:v>0.7682149516463459</c:v>
                </c:pt>
                <c:pt idx="15">
                  <c:v>0.80886215129651717</c:v>
                </c:pt>
                <c:pt idx="16">
                  <c:v>0.83854142850811175</c:v>
                </c:pt>
                <c:pt idx="17">
                  <c:v>0.86095772097522716</c:v>
                </c:pt>
                <c:pt idx="18">
                  <c:v>0.88013090722459952</c:v>
                </c:pt>
                <c:pt idx="19">
                  <c:v>0.89872301046207392</c:v>
                </c:pt>
                <c:pt idx="20">
                  <c:v>0.91548072713789841</c:v>
                </c:pt>
                <c:pt idx="21">
                  <c:v>0.93136142083989126</c:v>
                </c:pt>
                <c:pt idx="22">
                  <c:v>0.94564128734198372</c:v>
                </c:pt>
                <c:pt idx="23">
                  <c:v>0.95839336571981892</c:v>
                </c:pt>
                <c:pt idx="24">
                  <c:v>0.96959592967465236</c:v>
                </c:pt>
                <c:pt idx="25">
                  <c:v>0.97869525356212761</c:v>
                </c:pt>
                <c:pt idx="26">
                  <c:v>0.9869579828574353</c:v>
                </c:pt>
                <c:pt idx="27">
                  <c:v>0.99203106654761952</c:v>
                </c:pt>
                <c:pt idx="28">
                  <c:v>0.99725534227599399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17271024"/>
        <c:axId val="-1817268848"/>
      </c:scatterChart>
      <c:valAx>
        <c:axId val="-1817271024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17268848"/>
        <c:crosses val="autoZero"/>
        <c:crossBetween val="midCat"/>
      </c:valAx>
      <c:valAx>
        <c:axId val="-181726884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817271024"/>
        <c:crosses val="autoZero"/>
        <c:crossBetween val="midCat"/>
        <c:minorUnit val="5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14900915163385"/>
          <c:y val="0.17639286892417136"/>
          <c:w val="0.24985108820160368"/>
          <c:h val="0.12295168022030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428624</xdr:colOff>
      <xdr:row>8</xdr:row>
      <xdr:rowOff>133350</xdr:rowOff>
    </xdr:from>
    <xdr:to>
      <xdr:col>13</xdr:col>
      <xdr:colOff>847725</xdr:colOff>
      <xdr:row>29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342900</xdr:colOff>
      <xdr:row>10</xdr:row>
      <xdr:rowOff>114300</xdr:rowOff>
    </xdr:from>
    <xdr:to>
      <xdr:col>19</xdr:col>
      <xdr:colOff>514350</xdr:colOff>
      <xdr:row>31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0.38603</cdr:x>
      <cdr:y>0.93716</cdr:y>
    </cdr:from>
    <cdr:to>
      <cdr:x>0.84307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69975" y="3267075"/>
          <a:ext cx="12668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層せん断力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0.36197</cdr:x>
      <cdr:y>0.93443</cdr:y>
    </cdr:from>
    <cdr:to>
      <cdr:x>0.81901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03300" y="3257550"/>
          <a:ext cx="1266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層せん断力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abSelected="1" topLeftCell="I1" workbookViewId="0">
      <selection activeCell="M3" sqref="M3"/>
    </sheetView>
  </sheetViews>
  <sheetFormatPr defaultRowHeight="13.5"/>
  <cols>
    <col min="1" max="2" width="9.125" bestFit="1" customWidth="1"/>
    <col min="14" max="14" width="12.75" bestFit="1" customWidth="1"/>
    <col min="21" max="22" width="9" style="10"/>
    <col min="31" max="31" width="12.75" bestFit="1" customWidth="1"/>
    <col min="32" max="32" width="12.75" style="10" bestFit="1" customWidth="1"/>
    <col min="33" max="33" width="9" style="10"/>
    <col min="40" max="41" width="9" style="10"/>
  </cols>
  <sheetData>
    <row r="1" spans="1:41">
      <c r="B1" t="s">
        <v>15</v>
      </c>
      <c r="F1" s="16" t="s">
        <v>20</v>
      </c>
      <c r="G1" s="16"/>
      <c r="J1" s="16" t="s">
        <v>5</v>
      </c>
      <c r="K1" s="16"/>
      <c r="L1" s="5"/>
      <c r="M1" s="5"/>
      <c r="P1" t="s">
        <v>14</v>
      </c>
      <c r="S1" s="16" t="s">
        <v>22</v>
      </c>
      <c r="T1" s="16"/>
      <c r="U1" s="9"/>
      <c r="V1" s="9"/>
      <c r="W1" s="16" t="s">
        <v>17</v>
      </c>
      <c r="X1" s="16"/>
      <c r="AD1" s="7"/>
      <c r="AE1" s="7"/>
      <c r="AF1" s="11"/>
      <c r="AG1" s="11"/>
    </row>
    <row r="2" spans="1:41">
      <c r="B2" s="16" t="s">
        <v>2</v>
      </c>
      <c r="C2" s="16"/>
      <c r="D2" s="16" t="s">
        <v>3</v>
      </c>
      <c r="E2" s="16"/>
      <c r="F2" s="16" t="s">
        <v>4</v>
      </c>
      <c r="G2" s="16"/>
      <c r="H2" s="16" t="s">
        <v>21</v>
      </c>
      <c r="I2" s="16"/>
      <c r="J2" s="16" t="s">
        <v>6</v>
      </c>
      <c r="K2" s="16"/>
      <c r="L2" s="5"/>
      <c r="M2" s="5"/>
      <c r="N2" s="2"/>
      <c r="O2" s="2"/>
      <c r="Q2" s="16" t="s">
        <v>10</v>
      </c>
      <c r="R2" s="16"/>
      <c r="S2" t="s">
        <v>0</v>
      </c>
      <c r="T2" t="s">
        <v>1</v>
      </c>
      <c r="U2" s="15" t="s">
        <v>19</v>
      </c>
      <c r="V2" s="15"/>
      <c r="W2" s="16" t="s">
        <v>16</v>
      </c>
      <c r="X2" s="16"/>
      <c r="AB2" s="16"/>
      <c r="AC2" s="16"/>
      <c r="AD2" s="7"/>
      <c r="AE2" s="7"/>
      <c r="AF2" s="11"/>
      <c r="AG2" s="11"/>
      <c r="AL2" s="7"/>
      <c r="AM2" s="7"/>
      <c r="AN2" s="15"/>
      <c r="AO2" s="15"/>
    </row>
    <row r="3" spans="1:41">
      <c r="B3" t="s">
        <v>0</v>
      </c>
      <c r="C3" t="s">
        <v>1</v>
      </c>
      <c r="D3" t="s">
        <v>12</v>
      </c>
      <c r="E3" t="s">
        <v>13</v>
      </c>
      <c r="F3" t="s">
        <v>0</v>
      </c>
      <c r="G3" t="s">
        <v>1</v>
      </c>
      <c r="H3" t="s">
        <v>0</v>
      </c>
      <c r="I3" t="s">
        <v>1</v>
      </c>
      <c r="J3" t="s">
        <v>0</v>
      </c>
      <c r="K3" t="s">
        <v>1</v>
      </c>
      <c r="P3" t="s">
        <v>7</v>
      </c>
      <c r="Q3" t="s">
        <v>8</v>
      </c>
      <c r="R3" t="s">
        <v>9</v>
      </c>
      <c r="S3">
        <v>0</v>
      </c>
      <c r="T3">
        <v>0</v>
      </c>
      <c r="U3" t="s">
        <v>0</v>
      </c>
      <c r="V3" t="s">
        <v>1</v>
      </c>
      <c r="W3" t="s">
        <v>0</v>
      </c>
      <c r="X3" t="s">
        <v>1</v>
      </c>
    </row>
    <row r="4" spans="1:41">
      <c r="A4" s="1">
        <v>31</v>
      </c>
      <c r="B4" s="1">
        <v>1.43225</v>
      </c>
      <c r="C4" s="1">
        <v>1.4824600000000001</v>
      </c>
      <c r="D4">
        <v>643.91</v>
      </c>
      <c r="E4">
        <v>643.91</v>
      </c>
      <c r="F4" s="14">
        <f t="shared" ref="F4:F34" si="0">B4*D4</f>
        <v>922.24009749999993</v>
      </c>
      <c r="G4" s="14">
        <f t="shared" ref="G4:G34" si="1">C4*D4</f>
        <v>954.57081860000005</v>
      </c>
      <c r="H4">
        <f>F4</f>
        <v>922.24009749999993</v>
      </c>
      <c r="I4">
        <f>G4</f>
        <v>954.57081860000005</v>
      </c>
      <c r="J4">
        <f>H4/$H$34</f>
        <v>4.147968048070267E-2</v>
      </c>
      <c r="K4">
        <f>I4/$I$34</f>
        <v>4.7302061048678977E-2</v>
      </c>
      <c r="N4">
        <f>J4*E4*10000</f>
        <v>267091.81058329251</v>
      </c>
      <c r="O4">
        <f>K4/E4*10000</f>
        <v>0.73460671598016769</v>
      </c>
      <c r="P4">
        <f>E4/$E$33</f>
        <v>2.2948168380416915E-2</v>
      </c>
      <c r="Q4" s="3">
        <f>1+((1/SQRT(P4)-P4)*(2*$Q$36)/(1+3*$Q$36))</f>
        <v>4.9461885066314153</v>
      </c>
      <c r="R4" s="3">
        <f>1+((1/SQRT(P4)-P4)*(2*$R$36)/(1+3*$R$36))</f>
        <v>4.9572579179661389</v>
      </c>
      <c r="S4" s="4">
        <f>Q4*E4</f>
        <v>3184.9002413050343</v>
      </c>
      <c r="T4" s="4">
        <f>R4*E4</f>
        <v>3192.0279459575763</v>
      </c>
      <c r="U4" s="13">
        <f>S4-S3</f>
        <v>3184.9002413050343</v>
      </c>
      <c r="V4" s="13">
        <f>T4-T3</f>
        <v>3192.0279459575763</v>
      </c>
      <c r="W4">
        <f>S4/$S$33</f>
        <v>0.11350596669146061</v>
      </c>
      <c r="X4">
        <f>T4/$T$33</f>
        <v>0.11375998940664195</v>
      </c>
      <c r="AF4" s="12"/>
    </row>
    <row r="5" spans="1:41">
      <c r="A5" s="1">
        <v>30</v>
      </c>
      <c r="B5" s="1">
        <v>1.3856999999999999</v>
      </c>
      <c r="C5" s="1">
        <v>1.4317599999999999</v>
      </c>
      <c r="D5">
        <v>539.49</v>
      </c>
      <c r="E5">
        <v>1183.3900000000001</v>
      </c>
      <c r="F5" s="14">
        <f t="shared" si="0"/>
        <v>747.57129299999997</v>
      </c>
      <c r="G5" s="14">
        <f t="shared" si="1"/>
        <v>772.42020239999999</v>
      </c>
      <c r="H5">
        <f>H4+F5</f>
        <v>1669.8113905</v>
      </c>
      <c r="I5">
        <f>I4+G5</f>
        <v>1726.991021</v>
      </c>
      <c r="J5">
        <f t="shared" ref="J5:J34" si="2">H5/$H$34</f>
        <v>7.5103265547373191E-2</v>
      </c>
      <c r="K5">
        <f t="shared" ref="K5:K34" si="3">I5/$I$34</f>
        <v>8.5577971915872728E-2</v>
      </c>
      <c r="N5">
        <f t="shared" ref="N5:N34" si="4">J5*E5*10000</f>
        <v>888764.53416105977</v>
      </c>
      <c r="O5">
        <f t="shared" ref="O5:O34" si="5">K5/E5*10000</f>
        <v>0.72315949869335316</v>
      </c>
      <c r="P5">
        <f t="shared" ref="P5:P33" si="6">E5/$E$33</f>
        <v>4.2174578713953158E-2</v>
      </c>
      <c r="Q5" s="3">
        <f>1+((1/SQRT(P5)-P5)*(2*$Q$36)/(1+3*$Q$36))</f>
        <v>3.8957493724106818</v>
      </c>
      <c r="R5" s="3">
        <f t="shared" ref="R5:R34" si="7">1+((1/SQRT(P5)-P5)*(2*$R$36)/(1+3*$R$36))</f>
        <v>3.9038722081220563</v>
      </c>
      <c r="S5" s="4">
        <f t="shared" ref="S5:S34" si="8">Q5*E5</f>
        <v>4610.1908498170769</v>
      </c>
      <c r="T5" s="4">
        <f t="shared" ref="T5:T34" si="9">R5*E5</f>
        <v>4619.8033323695608</v>
      </c>
      <c r="U5" s="13">
        <f>S5-S4</f>
        <v>1425.2906085120426</v>
      </c>
      <c r="V5" s="13">
        <f t="shared" ref="V5:V34" si="10">T5-T4</f>
        <v>1427.7753864119845</v>
      </c>
      <c r="W5">
        <f t="shared" ref="W5:W33" si="11">S5/$S$33</f>
        <v>0.1643015885565679</v>
      </c>
      <c r="X5">
        <f>T5/$T$33</f>
        <v>0.16464416573065779</v>
      </c>
      <c r="AF5" s="12"/>
    </row>
    <row r="6" spans="1:41">
      <c r="A6" s="1">
        <v>29</v>
      </c>
      <c r="B6" s="1">
        <v>1.34989</v>
      </c>
      <c r="C6" s="1">
        <v>1.39367</v>
      </c>
      <c r="D6">
        <v>1057.8900000000001</v>
      </c>
      <c r="E6">
        <v>2241.29</v>
      </c>
      <c r="F6" s="14">
        <f t="shared" si="0"/>
        <v>1428.0351321000003</v>
      </c>
      <c r="G6" s="14">
        <f t="shared" si="1"/>
        <v>1474.3495563000001</v>
      </c>
      <c r="H6">
        <f>H5+F6</f>
        <v>3097.8465226000003</v>
      </c>
      <c r="I6">
        <f t="shared" ref="I6:I34" si="12">I5+G6</f>
        <v>3201.3405773000004</v>
      </c>
      <c r="J6">
        <f t="shared" si="2"/>
        <v>0.13933213735125399</v>
      </c>
      <c r="K6">
        <f t="shared" si="3"/>
        <v>0.15863674488515084</v>
      </c>
      <c r="N6">
        <f t="shared" si="4"/>
        <v>3122837.2612399203</v>
      </c>
      <c r="O6">
        <f t="shared" si="5"/>
        <v>0.70779214151292713</v>
      </c>
      <c r="P6">
        <f t="shared" si="6"/>
        <v>7.9876846623510481E-2</v>
      </c>
      <c r="Q6" s="3">
        <f t="shared" ref="Q6:Q33" si="13">1+((1/SQRT(P6)-P6)*(2*$Q$36)/(1+3*$Q$36))</f>
        <v>3.0746131675522714</v>
      </c>
      <c r="R6" s="3">
        <f t="shared" si="7"/>
        <v>3.0804326428443103</v>
      </c>
      <c r="S6" s="4">
        <f t="shared" si="8"/>
        <v>6891.0997463032299</v>
      </c>
      <c r="T6" s="4">
        <f t="shared" si="9"/>
        <v>6904.1428780805245</v>
      </c>
      <c r="U6" s="13">
        <f t="shared" ref="U6:U32" si="14">S6-S5</f>
        <v>2280.908896486153</v>
      </c>
      <c r="V6" s="13">
        <f t="shared" si="10"/>
        <v>2284.3395457109636</v>
      </c>
      <c r="W6">
        <f t="shared" si="11"/>
        <v>0.2455904044111985</v>
      </c>
      <c r="X6">
        <f t="shared" ref="X6:X34" si="15">T6/$T$33</f>
        <v>0.24605524574653001</v>
      </c>
      <c r="AF6" s="12"/>
    </row>
    <row r="7" spans="1:41">
      <c r="A7" s="1">
        <v>28</v>
      </c>
      <c r="B7" s="1">
        <v>1.31294</v>
      </c>
      <c r="C7" s="1">
        <v>1.3527499999999999</v>
      </c>
      <c r="D7">
        <v>878.71</v>
      </c>
      <c r="E7">
        <v>3120</v>
      </c>
      <c r="F7" s="14">
        <f t="shared" si="0"/>
        <v>1153.6935074</v>
      </c>
      <c r="G7" s="14">
        <f t="shared" si="1"/>
        <v>1188.6749525</v>
      </c>
      <c r="H7">
        <f>H6+F7</f>
        <v>4251.5400300000001</v>
      </c>
      <c r="I7">
        <f t="shared" si="12"/>
        <v>4390.0155298000009</v>
      </c>
      <c r="J7">
        <f t="shared" si="2"/>
        <v>0.19122191983776443</v>
      </c>
      <c r="K7">
        <f t="shared" si="3"/>
        <v>0.21753942038559654</v>
      </c>
      <c r="N7">
        <f t="shared" si="4"/>
        <v>5966123.8989382498</v>
      </c>
      <c r="O7">
        <f t="shared" si="5"/>
        <v>0.69724173200511708</v>
      </c>
      <c r="P7">
        <f t="shared" si="6"/>
        <v>0.11119300111335556</v>
      </c>
      <c r="Q7" s="3">
        <f t="shared" si="13"/>
        <v>2.7322741076180463</v>
      </c>
      <c r="R7" s="3">
        <f t="shared" si="7"/>
        <v>2.7371332912605641</v>
      </c>
      <c r="S7" s="4">
        <f t="shared" si="8"/>
        <v>8524.6952157683045</v>
      </c>
      <c r="T7" s="4">
        <f t="shared" si="9"/>
        <v>8539.8558687329605</v>
      </c>
      <c r="U7" s="13">
        <f t="shared" si="14"/>
        <v>1633.5954694650745</v>
      </c>
      <c r="V7" s="13">
        <f t="shared" si="10"/>
        <v>1635.712990652436</v>
      </c>
      <c r="W7">
        <f t="shared" si="11"/>
        <v>0.30380975789036602</v>
      </c>
      <c r="X7">
        <f>T7/$T$33</f>
        <v>0.30435006510253848</v>
      </c>
      <c r="AF7" s="12"/>
    </row>
    <row r="8" spans="1:41">
      <c r="A8" s="1">
        <v>27</v>
      </c>
      <c r="B8" s="1">
        <v>1.2725500000000001</v>
      </c>
      <c r="C8" s="1">
        <v>1.3096099999999999</v>
      </c>
      <c r="D8">
        <v>879.05</v>
      </c>
      <c r="E8">
        <v>3999.05</v>
      </c>
      <c r="F8" s="14">
        <f t="shared" si="0"/>
        <v>1118.6350775000001</v>
      </c>
      <c r="G8" s="14">
        <f t="shared" si="1"/>
        <v>1151.2126704999998</v>
      </c>
      <c r="H8">
        <f>H7+F8</f>
        <v>5370.1751075000002</v>
      </c>
      <c r="I8">
        <f t="shared" si="12"/>
        <v>5541.2282003000009</v>
      </c>
      <c r="J8">
        <f t="shared" si="2"/>
        <v>0.24153487599201154</v>
      </c>
      <c r="K8">
        <f t="shared" si="3"/>
        <v>0.27458571905610124</v>
      </c>
      <c r="N8">
        <f t="shared" si="4"/>
        <v>9659100.4583585374</v>
      </c>
      <c r="O8">
        <f t="shared" si="5"/>
        <v>0.68662737164101773</v>
      </c>
      <c r="P8">
        <f t="shared" si="6"/>
        <v>0.14252127278921942</v>
      </c>
      <c r="Q8" s="3">
        <f t="shared" si="13"/>
        <v>2.50350613636604</v>
      </c>
      <c r="R8" s="3">
        <f t="shared" si="7"/>
        <v>2.50772360540984</v>
      </c>
      <c r="S8" s="4">
        <f t="shared" si="8"/>
        <v>10011.646214634613</v>
      </c>
      <c r="T8" s="4">
        <f t="shared" si="9"/>
        <v>10028.512084214221</v>
      </c>
      <c r="U8" s="13">
        <f t="shared" si="14"/>
        <v>1486.9509988663085</v>
      </c>
      <c r="V8" s="13">
        <f t="shared" si="10"/>
        <v>1488.65621548126</v>
      </c>
      <c r="W8">
        <f t="shared" si="11"/>
        <v>0.35680288099050916</v>
      </c>
      <c r="X8">
        <f t="shared" si="15"/>
        <v>0.35740396004658065</v>
      </c>
      <c r="AF8" s="12"/>
    </row>
    <row r="9" spans="1:41">
      <c r="A9" s="1">
        <v>26</v>
      </c>
      <c r="B9" s="1">
        <v>1.22973</v>
      </c>
      <c r="C9" s="1">
        <v>1.2643899999999999</v>
      </c>
      <c r="D9">
        <v>880.07</v>
      </c>
      <c r="E9">
        <v>4879.12</v>
      </c>
      <c r="F9" s="14">
        <f t="shared" si="0"/>
        <v>1082.2484811000002</v>
      </c>
      <c r="G9" s="14">
        <f t="shared" si="1"/>
        <v>1112.7517072999999</v>
      </c>
      <c r="H9">
        <f>H8+F9</f>
        <v>6452.4235886000006</v>
      </c>
      <c r="I9">
        <f t="shared" si="12"/>
        <v>6653.9799076000008</v>
      </c>
      <c r="J9">
        <f t="shared" si="2"/>
        <v>0.29021126874314518</v>
      </c>
      <c r="K9">
        <f t="shared" si="3"/>
        <v>0.32972615302403141</v>
      </c>
      <c r="N9">
        <f t="shared" si="4"/>
        <v>14159756.055500545</v>
      </c>
      <c r="O9">
        <f t="shared" si="5"/>
        <v>0.67579021016911123</v>
      </c>
      <c r="P9">
        <f t="shared" si="6"/>
        <v>0.17388589602313956</v>
      </c>
      <c r="Q9" s="3">
        <f t="shared" si="13"/>
        <v>2.3342628380465098</v>
      </c>
      <c r="R9" s="3">
        <f t="shared" si="7"/>
        <v>2.3380055645174203</v>
      </c>
      <c r="S9" s="4">
        <f t="shared" si="8"/>
        <v>11389.148498369486</v>
      </c>
      <c r="T9" s="4">
        <f t="shared" si="9"/>
        <v>11407.409709948235</v>
      </c>
      <c r="U9" s="13">
        <f t="shared" si="14"/>
        <v>1377.5022837348733</v>
      </c>
      <c r="V9" s="13">
        <f t="shared" si="10"/>
        <v>1378.8976257340146</v>
      </c>
      <c r="W9">
        <f t="shared" si="11"/>
        <v>0.405895385147234</v>
      </c>
      <c r="X9">
        <f t="shared" si="15"/>
        <v>0.40654619249319779</v>
      </c>
      <c r="AF9" s="12"/>
    </row>
    <row r="10" spans="1:41">
      <c r="A10" s="1">
        <v>25</v>
      </c>
      <c r="B10" s="1">
        <v>1.1849000000000001</v>
      </c>
      <c r="C10" s="1">
        <v>1.2174</v>
      </c>
      <c r="D10">
        <v>882.63</v>
      </c>
      <c r="E10">
        <v>5761.74</v>
      </c>
      <c r="F10" s="14">
        <f t="shared" si="0"/>
        <v>1045.828287</v>
      </c>
      <c r="G10" s="14">
        <f t="shared" si="1"/>
        <v>1074.513762</v>
      </c>
      <c r="H10">
        <f t="shared" ref="H10:H34" si="16">H9+F10</f>
        <v>7498.2518756000009</v>
      </c>
      <c r="I10">
        <f t="shared" si="12"/>
        <v>7728.4936696000004</v>
      </c>
      <c r="J10">
        <f t="shared" si="2"/>
        <v>0.33724958696422064</v>
      </c>
      <c r="K10">
        <f t="shared" si="3"/>
        <v>0.38297177354521345</v>
      </c>
      <c r="N10">
        <f t="shared" si="4"/>
        <v>19431444.351952288</v>
      </c>
      <c r="O10">
        <f t="shared" si="5"/>
        <v>0.66468076231349116</v>
      </c>
      <c r="P10">
        <f t="shared" si="6"/>
        <v>0.2053413981522004</v>
      </c>
      <c r="Q10" s="3">
        <f t="shared" si="13"/>
        <v>2.2006307955644959</v>
      </c>
      <c r="R10" s="3">
        <f t="shared" si="7"/>
        <v>2.2039986722168416</v>
      </c>
      <c r="S10" s="4">
        <f t="shared" si="8"/>
        <v>12679.462480035778</v>
      </c>
      <c r="T10" s="4">
        <f t="shared" si="9"/>
        <v>12698.867309658664</v>
      </c>
      <c r="U10" s="13">
        <f t="shared" si="14"/>
        <v>1290.3139816662915</v>
      </c>
      <c r="V10" s="13">
        <f t="shared" si="10"/>
        <v>1291.4575997104293</v>
      </c>
      <c r="W10">
        <f t="shared" si="11"/>
        <v>0.45188060437800265</v>
      </c>
      <c r="X10">
        <f t="shared" si="15"/>
        <v>0.45257216887859952</v>
      </c>
      <c r="AF10" s="12"/>
    </row>
    <row r="11" spans="1:41">
      <c r="A11" s="1">
        <v>24</v>
      </c>
      <c r="B11" s="1">
        <v>1.13835</v>
      </c>
      <c r="C11" s="1">
        <v>1.1687799999999999</v>
      </c>
      <c r="D11">
        <v>882.71</v>
      </c>
      <c r="E11">
        <v>6644.46</v>
      </c>
      <c r="F11" s="14">
        <f t="shared" si="0"/>
        <v>1004.8329285</v>
      </c>
      <c r="G11" s="14">
        <f t="shared" si="1"/>
        <v>1031.6937938000001</v>
      </c>
      <c r="H11">
        <f t="shared" si="16"/>
        <v>8503.0848041000008</v>
      </c>
      <c r="I11">
        <f t="shared" si="12"/>
        <v>8760.1874634000014</v>
      </c>
      <c r="J11">
        <f t="shared" si="2"/>
        <v>0.38244405305136531</v>
      </c>
      <c r="K11">
        <f t="shared" si="3"/>
        <v>0.43409552661514711</v>
      </c>
      <c r="N11">
        <f t="shared" si="4"/>
        <v>25411342.127376746</v>
      </c>
      <c r="O11">
        <f t="shared" si="5"/>
        <v>0.65331949716778648</v>
      </c>
      <c r="P11">
        <f t="shared" si="6"/>
        <v>0.23680046415950209</v>
      </c>
      <c r="Q11" s="3">
        <f t="shared" si="13"/>
        <v>2.0906923422619923</v>
      </c>
      <c r="R11" s="3">
        <f t="shared" si="7"/>
        <v>2.0937518317303345</v>
      </c>
      <c r="S11" s="4">
        <f t="shared" si="8"/>
        <v>13891.521640466117</v>
      </c>
      <c r="T11" s="4">
        <f t="shared" si="9"/>
        <v>13911.850295858938</v>
      </c>
      <c r="U11" s="13">
        <f t="shared" si="14"/>
        <v>1212.059160430339</v>
      </c>
      <c r="V11" s="13">
        <f t="shared" si="10"/>
        <v>1212.9829862002734</v>
      </c>
      <c r="W11">
        <f t="shared" si="11"/>
        <v>0.49507691706235635</v>
      </c>
      <c r="X11">
        <f t="shared" si="15"/>
        <v>0.4958014055885509</v>
      </c>
      <c r="AF11" s="12"/>
    </row>
    <row r="12" spans="1:41">
      <c r="A12" s="1">
        <v>23</v>
      </c>
      <c r="B12" s="1">
        <v>1.0905100000000001</v>
      </c>
      <c r="C12" s="1">
        <v>1.1180699999999999</v>
      </c>
      <c r="D12">
        <v>896.13</v>
      </c>
      <c r="E12">
        <v>7540.59</v>
      </c>
      <c r="F12" s="14">
        <f t="shared" si="0"/>
        <v>977.23872630000005</v>
      </c>
      <c r="G12" s="14">
        <f t="shared" si="1"/>
        <v>1001.9360690999999</v>
      </c>
      <c r="H12">
        <f t="shared" si="16"/>
        <v>9480.3235304000009</v>
      </c>
      <c r="I12">
        <f t="shared" si="12"/>
        <v>9762.1235325000016</v>
      </c>
      <c r="J12">
        <f t="shared" si="2"/>
        <v>0.4263974120846325</v>
      </c>
      <c r="K12">
        <f t="shared" si="3"/>
        <v>0.48374468850441427</v>
      </c>
      <c r="N12">
        <f t="shared" si="4"/>
        <v>32152880.61591259</v>
      </c>
      <c r="O12">
        <f t="shared" si="5"/>
        <v>0.64152100631968356</v>
      </c>
      <c r="P12">
        <f t="shared" si="6"/>
        <v>0.26873744623889673</v>
      </c>
      <c r="Q12" s="3">
        <f t="shared" si="13"/>
        <v>1.9959677453188074</v>
      </c>
      <c r="R12" s="3">
        <f t="shared" si="7"/>
        <v>1.9987615238295207</v>
      </c>
      <c r="S12" s="4">
        <f t="shared" si="8"/>
        <v>15050.774420673546</v>
      </c>
      <c r="T12" s="4">
        <f t="shared" si="9"/>
        <v>15071.841158973646</v>
      </c>
      <c r="U12" s="13">
        <f t="shared" si="14"/>
        <v>1159.2527802074292</v>
      </c>
      <c r="V12" s="13">
        <f t="shared" si="10"/>
        <v>1159.9908631147082</v>
      </c>
      <c r="W12">
        <f t="shared" si="11"/>
        <v>0.53639127465218495</v>
      </c>
      <c r="X12">
        <f t="shared" si="15"/>
        <v>0.53714206755451122</v>
      </c>
      <c r="AF12" s="12"/>
    </row>
    <row r="13" spans="1:41">
      <c r="A13" s="1">
        <v>22</v>
      </c>
      <c r="B13" s="1">
        <v>1.04969</v>
      </c>
      <c r="C13" s="1">
        <v>1.06663</v>
      </c>
      <c r="D13">
        <v>989.36</v>
      </c>
      <c r="E13">
        <v>8529.9500000000007</v>
      </c>
      <c r="F13" s="14">
        <f t="shared" si="0"/>
        <v>1038.5212984</v>
      </c>
      <c r="G13" s="14">
        <f t="shared" si="1"/>
        <v>1055.2810568</v>
      </c>
      <c r="H13">
        <f t="shared" si="16"/>
        <v>10518.8448288</v>
      </c>
      <c r="I13">
        <f t="shared" si="12"/>
        <v>10817.404589300002</v>
      </c>
      <c r="J13">
        <f t="shared" si="2"/>
        <v>0.47310708318526085</v>
      </c>
      <c r="K13">
        <f t="shared" si="3"/>
        <v>0.53603726648776151</v>
      </c>
      <c r="N13">
        <f t="shared" si="4"/>
        <v>40355797.642161161</v>
      </c>
      <c r="O13">
        <f t="shared" si="5"/>
        <v>0.62841782951571989</v>
      </c>
      <c r="P13">
        <f t="shared" si="6"/>
        <v>0.30399703200220107</v>
      </c>
      <c r="Q13" s="3">
        <f t="shared" si="13"/>
        <v>1.9056399772256398</v>
      </c>
      <c r="R13" s="3">
        <f t="shared" si="7"/>
        <v>1.908180378276485</v>
      </c>
      <c r="S13" s="4">
        <f t="shared" si="8"/>
        <v>16255.013723735849</v>
      </c>
      <c r="T13" s="4">
        <f t="shared" si="9"/>
        <v>16276.683217679505</v>
      </c>
      <c r="U13" s="13">
        <f t="shared" si="14"/>
        <v>1204.2393030623025</v>
      </c>
      <c r="V13" s="13">
        <f t="shared" si="10"/>
        <v>1204.842058705859</v>
      </c>
      <c r="W13">
        <f t="shared" si="11"/>
        <v>0.5793088971413366</v>
      </c>
      <c r="X13">
        <f t="shared" si="15"/>
        <v>0.58008117152088878</v>
      </c>
      <c r="AF13" s="12"/>
    </row>
    <row r="14" spans="1:41">
      <c r="A14" s="1">
        <v>21</v>
      </c>
      <c r="B14" s="1">
        <v>1.0352300000000001</v>
      </c>
      <c r="C14" s="1">
        <v>0.98376399999999997</v>
      </c>
      <c r="D14">
        <v>1326.39</v>
      </c>
      <c r="E14">
        <v>9856.34</v>
      </c>
      <c r="F14" s="14">
        <f t="shared" si="0"/>
        <v>1373.1187197000002</v>
      </c>
      <c r="G14" s="14">
        <f t="shared" si="1"/>
        <v>1304.85473196</v>
      </c>
      <c r="H14">
        <f t="shared" si="16"/>
        <v>11891.9635485</v>
      </c>
      <c r="I14">
        <f t="shared" si="12"/>
        <v>12122.259321260002</v>
      </c>
      <c r="J14">
        <f t="shared" si="2"/>
        <v>0.5348659742914107</v>
      </c>
      <c r="K14">
        <f t="shared" si="3"/>
        <v>0.60069702455720808</v>
      </c>
      <c r="N14">
        <f t="shared" si="4"/>
        <v>52718208.970474035</v>
      </c>
      <c r="O14">
        <f t="shared" si="5"/>
        <v>0.60945241799411143</v>
      </c>
      <c r="P14">
        <f t="shared" si="6"/>
        <v>0.35126795660051635</v>
      </c>
      <c r="Q14" s="3">
        <f t="shared" si="13"/>
        <v>1.8014316395377286</v>
      </c>
      <c r="R14" s="3">
        <f t="shared" si="7"/>
        <v>1.8036797268908282</v>
      </c>
      <c r="S14" s="4">
        <f t="shared" si="8"/>
        <v>17755.522726041294</v>
      </c>
      <c r="T14" s="4">
        <f t="shared" si="9"/>
        <v>17777.680639343147</v>
      </c>
      <c r="U14" s="13">
        <f t="shared" si="14"/>
        <v>1500.5090023054454</v>
      </c>
      <c r="V14" s="13">
        <f t="shared" si="10"/>
        <v>1500.9974216636419</v>
      </c>
      <c r="W14">
        <f t="shared" si="11"/>
        <v>0.63278521097593576</v>
      </c>
      <c r="X14">
        <f t="shared" si="15"/>
        <v>0.63357489202671868</v>
      </c>
      <c r="AF14" s="12"/>
    </row>
    <row r="15" spans="1:41">
      <c r="A15" s="1">
        <v>20</v>
      </c>
      <c r="B15" s="1">
        <v>1.0037199999999999</v>
      </c>
      <c r="C15" s="1">
        <v>0.92416799999999999</v>
      </c>
      <c r="D15">
        <v>931.55</v>
      </c>
      <c r="E15">
        <v>10787.89</v>
      </c>
      <c r="F15" s="14">
        <f t="shared" si="0"/>
        <v>935.01536599999986</v>
      </c>
      <c r="G15" s="14">
        <f t="shared" si="1"/>
        <v>860.90870039999993</v>
      </c>
      <c r="H15">
        <f t="shared" si="16"/>
        <v>12826.9789145</v>
      </c>
      <c r="I15">
        <f t="shared" si="12"/>
        <v>12983.168021660002</v>
      </c>
      <c r="J15">
        <f t="shared" si="2"/>
        <v>0.57692024923712493</v>
      </c>
      <c r="K15">
        <f t="shared" si="3"/>
        <v>0.64335782573630207</v>
      </c>
      <c r="N15">
        <f t="shared" si="4"/>
        <v>62237521.875426874</v>
      </c>
      <c r="O15">
        <f t="shared" si="5"/>
        <v>0.59637039841554007</v>
      </c>
      <c r="P15">
        <f t="shared" si="6"/>
        <v>0.38446726435280681</v>
      </c>
      <c r="Q15" s="3">
        <f t="shared" si="13"/>
        <v>1.7368292564981245</v>
      </c>
      <c r="R15" s="3">
        <f t="shared" si="7"/>
        <v>1.7388961283948752</v>
      </c>
      <c r="S15" s="4">
        <f t="shared" si="8"/>
        <v>18736.72296788355</v>
      </c>
      <c r="T15" s="4">
        <f t="shared" si="9"/>
        <v>18759.020154549788</v>
      </c>
      <c r="U15" s="13">
        <f t="shared" si="14"/>
        <v>981.20024184225622</v>
      </c>
      <c r="V15" s="13">
        <f t="shared" si="10"/>
        <v>981.3395152066405</v>
      </c>
      <c r="W15">
        <f t="shared" si="11"/>
        <v>0.66775399289375337</v>
      </c>
      <c r="X15">
        <f t="shared" si="15"/>
        <v>0.66854863747766469</v>
      </c>
      <c r="AF15" s="12"/>
    </row>
    <row r="16" spans="1:41">
      <c r="A16" s="1">
        <v>19</v>
      </c>
      <c r="B16" s="1">
        <v>0.96590699999999996</v>
      </c>
      <c r="C16" s="1">
        <v>0.86575899999999995</v>
      </c>
      <c r="D16">
        <v>933.57</v>
      </c>
      <c r="E16">
        <v>11721.46</v>
      </c>
      <c r="F16" s="14">
        <f t="shared" si="0"/>
        <v>901.74179799000001</v>
      </c>
      <c r="G16" s="14">
        <f t="shared" si="1"/>
        <v>808.24662963000003</v>
      </c>
      <c r="H16">
        <f t="shared" si="16"/>
        <v>13728.72071249</v>
      </c>
      <c r="I16">
        <f t="shared" si="12"/>
        <v>13791.414651290002</v>
      </c>
      <c r="J16">
        <f t="shared" si="2"/>
        <v>0.61747797575336927</v>
      </c>
      <c r="K16">
        <f t="shared" si="3"/>
        <v>0.68340905155652887</v>
      </c>
      <c r="N16">
        <f t="shared" si="4"/>
        <v>72377433.936740875</v>
      </c>
      <c r="O16">
        <f t="shared" si="5"/>
        <v>0.58304089384473345</v>
      </c>
      <c r="P16">
        <f t="shared" si="6"/>
        <v>0.41773856244556173</v>
      </c>
      <c r="Q16" s="3">
        <f t="shared" si="13"/>
        <v>1.6775437740674009</v>
      </c>
      <c r="R16" s="3">
        <f t="shared" si="7"/>
        <v>1.6794443448890504</v>
      </c>
      <c r="S16" s="4">
        <f t="shared" si="8"/>
        <v>19663.262245980073</v>
      </c>
      <c r="T16" s="4">
        <f t="shared" si="9"/>
        <v>19685.539710843208</v>
      </c>
      <c r="U16" s="13">
        <f t="shared" si="14"/>
        <v>926.53927809652305</v>
      </c>
      <c r="V16" s="13">
        <f t="shared" si="10"/>
        <v>926.51955629342046</v>
      </c>
      <c r="W16">
        <f t="shared" si="11"/>
        <v>0.70077472461841817</v>
      </c>
      <c r="X16">
        <f t="shared" si="15"/>
        <v>0.70156866634128012</v>
      </c>
      <c r="AF16" s="12"/>
    </row>
    <row r="17" spans="1:32">
      <c r="A17" s="1">
        <v>18</v>
      </c>
      <c r="B17" s="1">
        <v>0.92652100000000004</v>
      </c>
      <c r="C17" s="1">
        <v>0.80705400000000005</v>
      </c>
      <c r="D17">
        <v>937.76</v>
      </c>
      <c r="E17">
        <v>12659.22</v>
      </c>
      <c r="F17" s="14">
        <f t="shared" si="0"/>
        <v>868.85433296000008</v>
      </c>
      <c r="G17" s="14">
        <f t="shared" si="1"/>
        <v>756.82295904</v>
      </c>
      <c r="H17">
        <f t="shared" si="16"/>
        <v>14597.575045449999</v>
      </c>
      <c r="I17">
        <f t="shared" si="12"/>
        <v>14548.237610330003</v>
      </c>
      <c r="J17">
        <f t="shared" si="2"/>
        <v>0.65655651963055617</v>
      </c>
      <c r="K17">
        <f t="shared" si="3"/>
        <v>0.72091206873869684</v>
      </c>
      <c r="N17">
        <f t="shared" si="4"/>
        <v>83114934.244375288</v>
      </c>
      <c r="O17">
        <f t="shared" si="5"/>
        <v>0.56947589878262395</v>
      </c>
      <c r="P17">
        <f t="shared" si="6"/>
        <v>0.45115918703660673</v>
      </c>
      <c r="Q17" s="3">
        <f t="shared" si="13"/>
        <v>1.622457149417567</v>
      </c>
      <c r="R17" s="3">
        <f t="shared" si="7"/>
        <v>1.6242031973353397</v>
      </c>
      <c r="S17" s="4">
        <f t="shared" si="8"/>
        <v>20539.041995049851</v>
      </c>
      <c r="T17" s="4">
        <f t="shared" si="9"/>
        <v>20561.145599771477</v>
      </c>
      <c r="U17" s="13">
        <f t="shared" si="14"/>
        <v>875.77974906977761</v>
      </c>
      <c r="V17" s="13">
        <f t="shared" si="10"/>
        <v>875.60588892826854</v>
      </c>
      <c r="W17">
        <f t="shared" si="11"/>
        <v>0.7319864485329598</v>
      </c>
      <c r="X17">
        <f t="shared" si="15"/>
        <v>0.73277419409206912</v>
      </c>
      <c r="AF17" s="12"/>
    </row>
    <row r="18" spans="1:32">
      <c r="A18" s="1">
        <v>17</v>
      </c>
      <c r="B18" s="1">
        <v>0.89529800000000004</v>
      </c>
      <c r="C18" s="1">
        <v>0.749089</v>
      </c>
      <c r="D18">
        <v>1141.92</v>
      </c>
      <c r="E18">
        <v>13801.14</v>
      </c>
      <c r="F18" s="14">
        <f t="shared" si="0"/>
        <v>1022.3586921600001</v>
      </c>
      <c r="G18" s="14">
        <f t="shared" si="1"/>
        <v>855.39971088000004</v>
      </c>
      <c r="H18">
        <f t="shared" si="16"/>
        <v>15619.933737609999</v>
      </c>
      <c r="I18">
        <f t="shared" si="12"/>
        <v>15403.637321210002</v>
      </c>
      <c r="J18">
        <f t="shared" si="2"/>
        <v>0.70253924365483422</v>
      </c>
      <c r="K18">
        <f t="shared" si="3"/>
        <v>0.76329988172926266</v>
      </c>
      <c r="N18">
        <f t="shared" si="4"/>
        <v>96958424.571744785</v>
      </c>
      <c r="O18">
        <f t="shared" si="5"/>
        <v>0.55307016792037667</v>
      </c>
      <c r="P18">
        <f t="shared" si="6"/>
        <v>0.49185582544409484</v>
      </c>
      <c r="Q18" s="3">
        <f t="shared" si="13"/>
        <v>1.560298502857711</v>
      </c>
      <c r="R18" s="3">
        <f t="shared" si="7"/>
        <v>1.561870190218297</v>
      </c>
      <c r="S18" s="4">
        <f t="shared" si="8"/>
        <v>21533.898079729668</v>
      </c>
      <c r="T18" s="4">
        <f t="shared" si="9"/>
        <v>21555.589157029346</v>
      </c>
      <c r="U18" s="13">
        <f t="shared" si="14"/>
        <v>994.85608467981729</v>
      </c>
      <c r="V18" s="13">
        <f t="shared" si="10"/>
        <v>994.44355725786954</v>
      </c>
      <c r="W18">
        <f t="shared" si="11"/>
        <v>0.76744190806226487</v>
      </c>
      <c r="X18">
        <f t="shared" si="15"/>
        <v>0.7682149516463459</v>
      </c>
      <c r="AF18" s="12"/>
    </row>
    <row r="19" spans="1:32">
      <c r="A19" s="1">
        <v>16</v>
      </c>
      <c r="B19" s="1">
        <v>0.87825399999999998</v>
      </c>
      <c r="C19" s="1">
        <v>0.67289100000000002</v>
      </c>
      <c r="D19">
        <v>1433.21</v>
      </c>
      <c r="E19">
        <v>15234.34</v>
      </c>
      <c r="F19" s="14">
        <f t="shared" si="0"/>
        <v>1258.72241534</v>
      </c>
      <c r="G19" s="14">
        <f t="shared" si="1"/>
        <v>964.39411011000004</v>
      </c>
      <c r="H19">
        <f t="shared" si="16"/>
        <v>16878.65615295</v>
      </c>
      <c r="I19">
        <f t="shared" si="12"/>
        <v>16368.031431320003</v>
      </c>
      <c r="J19">
        <f t="shared" si="2"/>
        <v>0.75915292131180856</v>
      </c>
      <c r="K19">
        <f t="shared" si="3"/>
        <v>0.81108871853690157</v>
      </c>
      <c r="N19">
        <f t="shared" si="4"/>
        <v>115651937.15257338</v>
      </c>
      <c r="O19">
        <f t="shared" si="5"/>
        <v>0.53240817687993147</v>
      </c>
      <c r="P19">
        <f t="shared" si="6"/>
        <v>0.54293332839142217</v>
      </c>
      <c r="Q19" s="3">
        <f t="shared" si="13"/>
        <v>1.4884300549347322</v>
      </c>
      <c r="R19" s="3">
        <f t="shared" si="7"/>
        <v>1.489800144877782</v>
      </c>
      <c r="S19" s="4">
        <f t="shared" si="8"/>
        <v>22675.24952309439</v>
      </c>
      <c r="T19" s="4">
        <f t="shared" si="9"/>
        <v>22696.121939117391</v>
      </c>
      <c r="U19" s="13">
        <f t="shared" si="14"/>
        <v>1141.3514433647215</v>
      </c>
      <c r="V19" s="13">
        <f t="shared" si="10"/>
        <v>1140.5327820880448</v>
      </c>
      <c r="W19">
        <f t="shared" si="11"/>
        <v>0.80811828380354156</v>
      </c>
      <c r="X19">
        <f t="shared" si="15"/>
        <v>0.80886215129651717</v>
      </c>
      <c r="AF19" s="12"/>
    </row>
    <row r="20" spans="1:32">
      <c r="A20" s="1">
        <v>15</v>
      </c>
      <c r="B20" s="1">
        <v>0.823685</v>
      </c>
      <c r="C20" s="1">
        <v>0.61181300000000005</v>
      </c>
      <c r="D20">
        <v>1152.08</v>
      </c>
      <c r="E20">
        <v>16386.419999999998</v>
      </c>
      <c r="F20" s="14">
        <f t="shared" si="0"/>
        <v>948.95101479999994</v>
      </c>
      <c r="G20" s="14">
        <f t="shared" si="1"/>
        <v>704.85752104000005</v>
      </c>
      <c r="H20">
        <f t="shared" si="16"/>
        <v>17827.60716775</v>
      </c>
      <c r="I20">
        <f t="shared" si="12"/>
        <v>17072.888952360005</v>
      </c>
      <c r="J20">
        <f t="shared" si="2"/>
        <v>0.80183398125752681</v>
      </c>
      <c r="K20">
        <f t="shared" si="3"/>
        <v>0.84601668075949887</v>
      </c>
      <c r="N20">
        <f t="shared" si="4"/>
        <v>131391883.87157962</v>
      </c>
      <c r="O20">
        <f t="shared" si="5"/>
        <v>0.516291344149301</v>
      </c>
      <c r="P20">
        <f t="shared" si="6"/>
        <v>0.58399205682817679</v>
      </c>
      <c r="Q20" s="3">
        <f t="shared" si="13"/>
        <v>1.4346588832970801</v>
      </c>
      <c r="R20" s="3">
        <f t="shared" si="7"/>
        <v>1.4358781402994818</v>
      </c>
      <c r="S20" s="4">
        <f t="shared" si="8"/>
        <v>23508.923018436937</v>
      </c>
      <c r="T20" s="4">
        <f t="shared" si="9"/>
        <v>23528.902275766231</v>
      </c>
      <c r="U20" s="13">
        <f t="shared" si="14"/>
        <v>833.67349534254754</v>
      </c>
      <c r="V20" s="13">
        <f t="shared" si="10"/>
        <v>832.7803366488406</v>
      </c>
      <c r="W20">
        <f t="shared" si="11"/>
        <v>0.83782939210347707</v>
      </c>
      <c r="X20">
        <f t="shared" si="15"/>
        <v>0.83854142850811175</v>
      </c>
      <c r="AF20" s="12"/>
    </row>
    <row r="21" spans="1:32">
      <c r="A21" s="1">
        <v>14</v>
      </c>
      <c r="B21" s="1">
        <v>0.75407800000000003</v>
      </c>
      <c r="C21" s="1">
        <v>0.55132899999999996</v>
      </c>
      <c r="D21">
        <v>945.57</v>
      </c>
      <c r="E21">
        <v>17332</v>
      </c>
      <c r="F21" s="14">
        <f t="shared" si="0"/>
        <v>713.03353446000006</v>
      </c>
      <c r="G21" s="14">
        <f t="shared" si="1"/>
        <v>521.32016252999995</v>
      </c>
      <c r="H21">
        <f t="shared" si="16"/>
        <v>18540.640702209999</v>
      </c>
      <c r="I21">
        <f t="shared" si="12"/>
        <v>17594.209114890004</v>
      </c>
      <c r="J21">
        <f t="shared" si="2"/>
        <v>0.83390415827715791</v>
      </c>
      <c r="K21">
        <f t="shared" si="3"/>
        <v>0.87184977524909124</v>
      </c>
      <c r="N21">
        <f t="shared" si="4"/>
        <v>144532268.71259701</v>
      </c>
      <c r="O21">
        <f t="shared" si="5"/>
        <v>0.50302894948597465</v>
      </c>
      <c r="P21">
        <f t="shared" si="6"/>
        <v>0.61769137669765339</v>
      </c>
      <c r="Q21" s="3">
        <f t="shared" si="13"/>
        <v>1.3927298945589355</v>
      </c>
      <c r="R21" s="3">
        <f t="shared" si="7"/>
        <v>1.393831537001766</v>
      </c>
      <c r="S21" s="4">
        <f t="shared" si="8"/>
        <v>24138.794532495471</v>
      </c>
      <c r="T21" s="4">
        <f t="shared" si="9"/>
        <v>24157.88819931461</v>
      </c>
      <c r="U21" s="13">
        <f t="shared" si="14"/>
        <v>629.87151405853365</v>
      </c>
      <c r="V21" s="13">
        <f t="shared" si="10"/>
        <v>628.9859235483782</v>
      </c>
      <c r="W21">
        <f t="shared" si="11"/>
        <v>0.86027724593808652</v>
      </c>
      <c r="X21">
        <f t="shared" si="15"/>
        <v>0.86095772097522716</v>
      </c>
      <c r="AF21" s="12"/>
    </row>
    <row r="22" spans="1:32">
      <c r="A22" s="1">
        <v>13</v>
      </c>
      <c r="B22" s="1">
        <v>0.69062999999999997</v>
      </c>
      <c r="C22" s="1">
        <v>0.49914599999999998</v>
      </c>
      <c r="D22">
        <v>873.18</v>
      </c>
      <c r="E22">
        <v>18205.18</v>
      </c>
      <c r="F22" s="14">
        <f t="shared" si="0"/>
        <v>603.04430339999999</v>
      </c>
      <c r="G22" s="14">
        <f t="shared" si="1"/>
        <v>435.84430427999996</v>
      </c>
      <c r="H22">
        <f t="shared" si="16"/>
        <v>19143.685005610001</v>
      </c>
      <c r="I22">
        <f t="shared" si="12"/>
        <v>18030.053419170003</v>
      </c>
      <c r="J22">
        <f t="shared" si="2"/>
        <v>0.86102733920211227</v>
      </c>
      <c r="K22">
        <f t="shared" si="3"/>
        <v>0.89344726543741271</v>
      </c>
      <c r="N22">
        <f t="shared" si="4"/>
        <v>156751576.95095512</v>
      </c>
      <c r="O22">
        <f t="shared" si="5"/>
        <v>0.49076541151332354</v>
      </c>
      <c r="P22">
        <f t="shared" si="6"/>
        <v>0.64881044872078153</v>
      </c>
      <c r="Q22" s="3">
        <f t="shared" si="13"/>
        <v>1.3555328054053413</v>
      </c>
      <c r="R22" s="3">
        <f t="shared" si="7"/>
        <v>1.3565301066897086</v>
      </c>
      <c r="S22" s="4">
        <f t="shared" si="8"/>
        <v>24677.71871830921</v>
      </c>
      <c r="T22" s="4">
        <f t="shared" si="9"/>
        <v>24695.874767705351</v>
      </c>
      <c r="U22" s="13">
        <f t="shared" si="14"/>
        <v>538.92418581373931</v>
      </c>
      <c r="V22" s="13">
        <f t="shared" si="10"/>
        <v>537.98656839074101</v>
      </c>
      <c r="W22">
        <f t="shared" si="11"/>
        <v>0.87948384773077926</v>
      </c>
      <c r="X22">
        <f t="shared" si="15"/>
        <v>0.88013090722459952</v>
      </c>
      <c r="AF22" s="12"/>
    </row>
    <row r="23" spans="1:32">
      <c r="A23" s="1">
        <v>12</v>
      </c>
      <c r="B23" s="1">
        <v>0.62703799999999998</v>
      </c>
      <c r="C23" s="1">
        <v>0.44814900000000002</v>
      </c>
      <c r="D23">
        <v>917.57</v>
      </c>
      <c r="E23">
        <v>19122.740000000002</v>
      </c>
      <c r="F23" s="14">
        <f t="shared" si="0"/>
        <v>575.35125765999999</v>
      </c>
      <c r="G23" s="14">
        <f t="shared" si="1"/>
        <v>411.20807793000006</v>
      </c>
      <c r="H23">
        <f t="shared" si="16"/>
        <v>19719.036263270002</v>
      </c>
      <c r="I23">
        <f t="shared" si="12"/>
        <v>18441.261497100004</v>
      </c>
      <c r="J23">
        <f t="shared" si="2"/>
        <v>0.88690496737790003</v>
      </c>
      <c r="K23">
        <f t="shared" si="3"/>
        <v>0.91382395119707405</v>
      </c>
      <c r="N23">
        <f t="shared" si="4"/>
        <v>169600530.95876065</v>
      </c>
      <c r="O23">
        <f t="shared" si="5"/>
        <v>0.47787291528153075</v>
      </c>
      <c r="P23">
        <f t="shared" si="6"/>
        <v>0.68151116990718241</v>
      </c>
      <c r="Q23" s="3">
        <f t="shared" si="13"/>
        <v>1.3178293414045734</v>
      </c>
      <c r="R23" s="3">
        <f t="shared" si="7"/>
        <v>1.3187208811037894</v>
      </c>
      <c r="S23" s="4">
        <f t="shared" si="8"/>
        <v>25200.507860050893</v>
      </c>
      <c r="T23" s="4">
        <f t="shared" si="9"/>
        <v>25217.556541918679</v>
      </c>
      <c r="U23" s="13">
        <f t="shared" si="14"/>
        <v>522.78914174168312</v>
      </c>
      <c r="V23" s="13">
        <f t="shared" si="10"/>
        <v>521.68177421332803</v>
      </c>
      <c r="W23">
        <f t="shared" si="11"/>
        <v>0.89811541619864255</v>
      </c>
      <c r="X23">
        <f t="shared" si="15"/>
        <v>0.89872301046207392</v>
      </c>
      <c r="AF23" s="12"/>
    </row>
    <row r="24" spans="1:32">
      <c r="A24" s="1">
        <v>11</v>
      </c>
      <c r="B24" s="1">
        <v>0.56416200000000005</v>
      </c>
      <c r="C24" s="1">
        <v>0.39863500000000002</v>
      </c>
      <c r="D24">
        <v>902.78</v>
      </c>
      <c r="E24">
        <v>20025.52</v>
      </c>
      <c r="F24" s="14">
        <f t="shared" si="0"/>
        <v>509.31417036000005</v>
      </c>
      <c r="G24" s="14">
        <f t="shared" si="1"/>
        <v>359.87970530000001</v>
      </c>
      <c r="H24">
        <f t="shared" si="16"/>
        <v>20228.350433630003</v>
      </c>
      <c r="I24">
        <f t="shared" si="12"/>
        <v>18801.141202400006</v>
      </c>
      <c r="J24">
        <f t="shared" si="2"/>
        <v>0.90981243920448374</v>
      </c>
      <c r="K24">
        <f t="shared" si="3"/>
        <v>0.93165715063978038</v>
      </c>
      <c r="N24">
        <f t="shared" si="4"/>
        <v>182194671.97538176</v>
      </c>
      <c r="O24">
        <f t="shared" si="5"/>
        <v>0.46523493554213846</v>
      </c>
      <c r="P24">
        <f t="shared" si="6"/>
        <v>0.71368514988959109</v>
      </c>
      <c r="Q24" s="3">
        <f t="shared" si="13"/>
        <v>1.2819606181353163</v>
      </c>
      <c r="R24" s="3">
        <f t="shared" si="7"/>
        <v>1.2827515428610581</v>
      </c>
      <c r="S24" s="4">
        <f t="shared" si="8"/>
        <v>25671.927997681138</v>
      </c>
      <c r="T24" s="4">
        <f t="shared" si="9"/>
        <v>25687.766676594976</v>
      </c>
      <c r="U24" s="13">
        <f t="shared" si="14"/>
        <v>471.42013763024443</v>
      </c>
      <c r="V24" s="13">
        <f t="shared" si="10"/>
        <v>470.21013467629746</v>
      </c>
      <c r="W24">
        <f t="shared" si="11"/>
        <v>0.91491625590645598</v>
      </c>
      <c r="X24">
        <f t="shared" si="15"/>
        <v>0.91548072713789841</v>
      </c>
      <c r="AF24" s="12"/>
    </row>
    <row r="25" spans="1:32">
      <c r="A25" s="1">
        <v>10</v>
      </c>
      <c r="B25" s="1">
        <v>0.492979</v>
      </c>
      <c r="C25" s="1">
        <v>0.34422799999999998</v>
      </c>
      <c r="D25">
        <v>941.86</v>
      </c>
      <c r="E25">
        <v>20967.39</v>
      </c>
      <c r="F25" s="14">
        <f t="shared" si="0"/>
        <v>464.31720094000002</v>
      </c>
      <c r="G25" s="14">
        <f t="shared" si="1"/>
        <v>324.21458408000001</v>
      </c>
      <c r="H25">
        <f t="shared" si="16"/>
        <v>20692.667634570003</v>
      </c>
      <c r="I25">
        <f t="shared" si="12"/>
        <v>19125.355786480006</v>
      </c>
      <c r="J25">
        <f t="shared" si="2"/>
        <v>0.93069607806262322</v>
      </c>
      <c r="K25">
        <f t="shared" si="3"/>
        <v>0.94772302836220701</v>
      </c>
      <c r="N25">
        <f t="shared" si="4"/>
        <v>195142676.40209466</v>
      </c>
      <c r="O25">
        <f t="shared" si="5"/>
        <v>0.45199856937950172</v>
      </c>
      <c r="P25">
        <f t="shared" si="6"/>
        <v>0.74725224987633343</v>
      </c>
      <c r="Q25" s="3">
        <f t="shared" si="13"/>
        <v>1.24569236551065</v>
      </c>
      <c r="R25" s="3">
        <f t="shared" si="7"/>
        <v>1.2463815545473795</v>
      </c>
      <c r="S25" s="4">
        <f t="shared" si="8"/>
        <v>26118.917647684346</v>
      </c>
      <c r="T25" s="4">
        <f t="shared" si="9"/>
        <v>26133.368143001178</v>
      </c>
      <c r="U25" s="13">
        <f t="shared" si="14"/>
        <v>446.98965000320823</v>
      </c>
      <c r="V25" s="13">
        <f t="shared" si="10"/>
        <v>445.60146640620223</v>
      </c>
      <c r="W25">
        <f t="shared" si="11"/>
        <v>0.93084642278160501</v>
      </c>
      <c r="X25">
        <f t="shared" si="15"/>
        <v>0.93136142083989126</v>
      </c>
      <c r="AF25" s="12"/>
    </row>
    <row r="26" spans="1:32">
      <c r="A26" s="1">
        <v>9</v>
      </c>
      <c r="B26" s="1">
        <v>0.42222599999999999</v>
      </c>
      <c r="C26" s="1">
        <v>0.29249000000000003</v>
      </c>
      <c r="D26">
        <v>943.09</v>
      </c>
      <c r="E26">
        <v>21910.47</v>
      </c>
      <c r="F26" s="14">
        <f t="shared" si="0"/>
        <v>398.19711834000003</v>
      </c>
      <c r="G26" s="14">
        <f t="shared" si="1"/>
        <v>275.84439410000005</v>
      </c>
      <c r="H26">
        <f t="shared" si="16"/>
        <v>21090.864752910002</v>
      </c>
      <c r="I26">
        <f t="shared" si="12"/>
        <v>19401.200180580006</v>
      </c>
      <c r="J26">
        <f t="shared" si="2"/>
        <v>0.94860582768406576</v>
      </c>
      <c r="K26">
        <f t="shared" si="3"/>
        <v>0.96139200725346474</v>
      </c>
      <c r="N26">
        <f t="shared" si="4"/>
        <v>207843995.29296893</v>
      </c>
      <c r="O26">
        <f t="shared" si="5"/>
        <v>0.43878201026881886</v>
      </c>
      <c r="P26">
        <f t="shared" si="6"/>
        <v>0.78086247278978971</v>
      </c>
      <c r="Q26" s="3">
        <f t="shared" si="13"/>
        <v>1.2104312781323814</v>
      </c>
      <c r="R26" s="3">
        <f t="shared" si="7"/>
        <v>1.2110215566686005</v>
      </c>
      <c r="S26" s="4">
        <f t="shared" si="8"/>
        <v>26521.118206581199</v>
      </c>
      <c r="T26" s="4">
        <f t="shared" si="9"/>
        <v>26534.051486740671</v>
      </c>
      <c r="U26" s="13">
        <f t="shared" si="14"/>
        <v>402.20055889685318</v>
      </c>
      <c r="V26" s="13">
        <f t="shared" si="10"/>
        <v>400.68334373949256</v>
      </c>
      <c r="W26">
        <f t="shared" si="11"/>
        <v>0.94518036098455693</v>
      </c>
      <c r="X26">
        <f t="shared" si="15"/>
        <v>0.94564128734198372</v>
      </c>
      <c r="AF26" s="12"/>
    </row>
    <row r="27" spans="1:32">
      <c r="A27" s="1">
        <v>8</v>
      </c>
      <c r="B27" s="1">
        <v>0.353049</v>
      </c>
      <c r="C27" s="1">
        <v>0.24312400000000001</v>
      </c>
      <c r="D27">
        <v>949.24</v>
      </c>
      <c r="E27">
        <v>22859.72</v>
      </c>
      <c r="F27" s="14">
        <f t="shared" si="0"/>
        <v>335.12823276</v>
      </c>
      <c r="G27" s="14">
        <f t="shared" si="1"/>
        <v>230.78302576000002</v>
      </c>
      <c r="H27">
        <f t="shared" si="16"/>
        <v>21425.99298567</v>
      </c>
      <c r="I27">
        <f t="shared" si="12"/>
        <v>19631.983206340006</v>
      </c>
      <c r="J27">
        <f t="shared" si="2"/>
        <v>0.96367892204705219</v>
      </c>
      <c r="K27">
        <f t="shared" si="3"/>
        <v>0.97282805009155282</v>
      </c>
      <c r="N27">
        <f t="shared" si="4"/>
        <v>220294303.27897441</v>
      </c>
      <c r="O27">
        <f t="shared" si="5"/>
        <v>0.42556428954140857</v>
      </c>
      <c r="P27">
        <f t="shared" si="6"/>
        <v>0.81469258699070402</v>
      </c>
      <c r="Q27" s="3">
        <f t="shared" si="13"/>
        <v>1.1758931099220682</v>
      </c>
      <c r="R27" s="3">
        <f t="shared" si="7"/>
        <v>1.1763865058106324</v>
      </c>
      <c r="S27" s="4">
        <f t="shared" si="8"/>
        <v>26880.587242747701</v>
      </c>
      <c r="T27" s="4">
        <f t="shared" si="9"/>
        <v>26891.86613460943</v>
      </c>
      <c r="U27" s="13">
        <f t="shared" si="14"/>
        <v>359.46903616650161</v>
      </c>
      <c r="V27" s="13">
        <f t="shared" si="10"/>
        <v>357.81464786875949</v>
      </c>
      <c r="W27">
        <f t="shared" si="11"/>
        <v>0.95799139974695402</v>
      </c>
      <c r="X27">
        <f t="shared" si="15"/>
        <v>0.95839336571981892</v>
      </c>
      <c r="AF27" s="12"/>
    </row>
    <row r="28" spans="1:32">
      <c r="A28" s="1">
        <v>7</v>
      </c>
      <c r="B28" s="1">
        <v>0.286879</v>
      </c>
      <c r="C28" s="1">
        <v>0.19687099999999999</v>
      </c>
      <c r="D28">
        <v>954.91</v>
      </c>
      <c r="E28">
        <v>23814.63</v>
      </c>
      <c r="F28" s="14">
        <f t="shared" si="0"/>
        <v>273.94362588999996</v>
      </c>
      <c r="G28" s="14">
        <f t="shared" si="1"/>
        <v>187.99408660999998</v>
      </c>
      <c r="H28">
        <f t="shared" si="16"/>
        <v>21699.936611559999</v>
      </c>
      <c r="I28">
        <f t="shared" si="12"/>
        <v>19819.977292950007</v>
      </c>
      <c r="J28">
        <f t="shared" si="2"/>
        <v>0.97600011053413405</v>
      </c>
      <c r="K28">
        <f t="shared" si="3"/>
        <v>0.98214376306783979</v>
      </c>
      <c r="N28">
        <f t="shared" si="4"/>
        <v>232430815.12329507</v>
      </c>
      <c r="O28">
        <f t="shared" si="5"/>
        <v>0.41241193462499304</v>
      </c>
      <c r="P28">
        <f t="shared" si="6"/>
        <v>0.84872441670004839</v>
      </c>
      <c r="Q28" s="3">
        <f>1+((1/SQRT(P28)-P28)*(2*$Q$36)/(1+3*$Q$36))</f>
        <v>1.142017130213266</v>
      </c>
      <c r="R28" s="3">
        <f t="shared" si="7"/>
        <v>1.1424155009520855</v>
      </c>
      <c r="S28" s="4">
        <f t="shared" si="8"/>
        <v>27196.715409690751</v>
      </c>
      <c r="T28" s="4">
        <f t="shared" si="9"/>
        <v>27206.202461438566</v>
      </c>
      <c r="U28" s="13">
        <f t="shared" si="14"/>
        <v>316.12816694305002</v>
      </c>
      <c r="V28" s="13">
        <f t="shared" si="10"/>
        <v>314.33632682913594</v>
      </c>
      <c r="W28">
        <f t="shared" si="11"/>
        <v>0.96925782270171734</v>
      </c>
      <c r="X28">
        <f t="shared" si="15"/>
        <v>0.96959592967465236</v>
      </c>
      <c r="AF28" s="12"/>
    </row>
    <row r="29" spans="1:32">
      <c r="A29" s="1">
        <v>6</v>
      </c>
      <c r="B29" s="1">
        <v>0.223717</v>
      </c>
      <c r="C29" s="1">
        <v>0.153139</v>
      </c>
      <c r="D29">
        <v>902.23</v>
      </c>
      <c r="E29">
        <v>24716.86</v>
      </c>
      <c r="F29" s="14">
        <f t="shared" si="0"/>
        <v>201.84418891000001</v>
      </c>
      <c r="G29" s="14">
        <f t="shared" si="1"/>
        <v>138.16659996999999</v>
      </c>
      <c r="H29">
        <f t="shared" si="16"/>
        <v>21901.780800469998</v>
      </c>
      <c r="I29">
        <f t="shared" si="12"/>
        <v>19958.143892920009</v>
      </c>
      <c r="J29">
        <f t="shared" si="2"/>
        <v>0.98507847579451391</v>
      </c>
      <c r="K29">
        <f t="shared" si="3"/>
        <v>0.98899036346596914</v>
      </c>
      <c r="N29">
        <f t="shared" si="4"/>
        <v>243480467.7522639</v>
      </c>
      <c r="O29">
        <f t="shared" si="5"/>
        <v>0.40012783317378059</v>
      </c>
      <c r="P29">
        <f t="shared" si="6"/>
        <v>0.88087879535213254</v>
      </c>
      <c r="Q29" s="3">
        <f t="shared" si="13"/>
        <v>1.1107335564646967</v>
      </c>
      <c r="R29" s="3">
        <f t="shared" si="7"/>
        <v>1.1110441739841095</v>
      </c>
      <c r="S29" s="4">
        <f t="shared" si="8"/>
        <v>27453.845812440006</v>
      </c>
      <c r="T29" s="4">
        <f t="shared" si="9"/>
        <v>27461.523302180878</v>
      </c>
      <c r="U29" s="13">
        <f t="shared" si="14"/>
        <v>257.13040274925515</v>
      </c>
      <c r="V29" s="13">
        <f t="shared" si="10"/>
        <v>255.3208407423117</v>
      </c>
      <c r="W29">
        <f t="shared" si="11"/>
        <v>0.97842163717581199</v>
      </c>
      <c r="X29">
        <f t="shared" si="15"/>
        <v>0.97869525356212761</v>
      </c>
      <c r="AF29" s="12"/>
    </row>
    <row r="30" spans="1:32">
      <c r="A30" s="1">
        <v>5</v>
      </c>
      <c r="B30" s="1">
        <v>0.16599700000000001</v>
      </c>
      <c r="C30" s="1">
        <v>0.112816</v>
      </c>
      <c r="D30">
        <v>980.18</v>
      </c>
      <c r="E30">
        <v>25697.03</v>
      </c>
      <c r="F30" s="14">
        <f t="shared" si="0"/>
        <v>162.70693946</v>
      </c>
      <c r="G30" s="14">
        <f t="shared" si="1"/>
        <v>110.57998687999999</v>
      </c>
      <c r="H30">
        <f t="shared" si="16"/>
        <v>22064.487739929998</v>
      </c>
      <c r="I30">
        <f t="shared" si="12"/>
        <v>20068.723879800007</v>
      </c>
      <c r="J30">
        <f t="shared" si="2"/>
        <v>0.99239656126823061</v>
      </c>
      <c r="K30">
        <f t="shared" si="3"/>
        <v>0.99446995826212181</v>
      </c>
      <c r="N30">
        <f t="shared" si="4"/>
        <v>255016442.06806558</v>
      </c>
      <c r="O30">
        <f t="shared" si="5"/>
        <v>0.38699801426940073</v>
      </c>
      <c r="P30">
        <f t="shared" si="6"/>
        <v>0.9158108607051062</v>
      </c>
      <c r="Q30" s="3">
        <f t="shared" si="13"/>
        <v>1.0774702609668096</v>
      </c>
      <c r="R30" s="3">
        <f t="shared" si="7"/>
        <v>1.0776875719704297</v>
      </c>
      <c r="S30" s="4">
        <f t="shared" si="8"/>
        <v>27687.785620171937</v>
      </c>
      <c r="T30" s="4">
        <f t="shared" si="9"/>
        <v>27693.36986755129</v>
      </c>
      <c r="U30" s="13">
        <f t="shared" si="14"/>
        <v>233.93980773193107</v>
      </c>
      <c r="V30" s="13">
        <f t="shared" si="10"/>
        <v>231.84656537041155</v>
      </c>
      <c r="W30">
        <f t="shared" si="11"/>
        <v>0.9867589670801693</v>
      </c>
      <c r="X30">
        <f t="shared" si="15"/>
        <v>0.9869579828574353</v>
      </c>
      <c r="AF30" s="12"/>
    </row>
    <row r="31" spans="1:32">
      <c r="A31" s="1">
        <v>4</v>
      </c>
      <c r="B31" s="1">
        <v>0.115009</v>
      </c>
      <c r="C31" s="1">
        <v>7.6791700000000004E-2</v>
      </c>
      <c r="D31">
        <v>731.57</v>
      </c>
      <c r="E31">
        <v>26428.6</v>
      </c>
      <c r="F31" s="14">
        <f t="shared" si="0"/>
        <v>84.137134130000007</v>
      </c>
      <c r="G31" s="14">
        <f t="shared" si="1"/>
        <v>56.178503969000005</v>
      </c>
      <c r="H31">
        <f t="shared" si="16"/>
        <v>22148.624874059999</v>
      </c>
      <c r="I31">
        <f t="shared" si="12"/>
        <v>20124.902383769007</v>
      </c>
      <c r="J31">
        <f t="shared" si="2"/>
        <v>0.9961808051432639</v>
      </c>
      <c r="K31">
        <f t="shared" si="3"/>
        <v>0.9972537842209569</v>
      </c>
      <c r="N31">
        <f t="shared" si="4"/>
        <v>263276640.26809263</v>
      </c>
      <c r="O31">
        <f t="shared" si="5"/>
        <v>0.37733886177132231</v>
      </c>
      <c r="P31">
        <f t="shared" si="6"/>
        <v>0.94188312475141944</v>
      </c>
      <c r="Q31" s="3">
        <f t="shared" si="13"/>
        <v>1.0530932814395677</v>
      </c>
      <c r="R31" s="3">
        <f t="shared" si="7"/>
        <v>1.0532422128376437</v>
      </c>
      <c r="S31" s="4">
        <f t="shared" si="8"/>
        <v>27831.781097853756</v>
      </c>
      <c r="T31" s="4">
        <f t="shared" si="9"/>
        <v>27835.71714620095</v>
      </c>
      <c r="U31" s="13">
        <f t="shared" si="14"/>
        <v>143.99547768181947</v>
      </c>
      <c r="V31" s="13">
        <f t="shared" si="10"/>
        <v>142.34727864966044</v>
      </c>
      <c r="W31">
        <f t="shared" si="11"/>
        <v>0.991890790577026</v>
      </c>
      <c r="X31">
        <f t="shared" si="15"/>
        <v>0.99203106654761952</v>
      </c>
      <c r="AF31" s="12"/>
    </row>
    <row r="32" spans="1:32">
      <c r="A32" s="1">
        <v>3</v>
      </c>
      <c r="B32" s="1">
        <v>6.8747900000000001E-2</v>
      </c>
      <c r="C32" s="1">
        <v>4.4918699999999999E-2</v>
      </c>
      <c r="D32">
        <v>955.02</v>
      </c>
      <c r="E32">
        <v>27383.62</v>
      </c>
      <c r="F32" s="14">
        <f t="shared" si="0"/>
        <v>65.655619458000004</v>
      </c>
      <c r="G32" s="14">
        <f t="shared" si="1"/>
        <v>42.898256873999998</v>
      </c>
      <c r="H32">
        <f t="shared" si="16"/>
        <v>22214.280493517999</v>
      </c>
      <c r="I32">
        <f t="shared" si="12"/>
        <v>20167.800640643007</v>
      </c>
      <c r="J32">
        <f t="shared" si="2"/>
        <v>0.99913380417709785</v>
      </c>
      <c r="K32">
        <f t="shared" si="3"/>
        <v>0.99937953112835964</v>
      </c>
      <c r="N32">
        <f t="shared" si="4"/>
        <v>273599004.2274006</v>
      </c>
      <c r="O32">
        <f t="shared" si="5"/>
        <v>0.36495522912177414</v>
      </c>
      <c r="P32">
        <f t="shared" si="6"/>
        <v>0.9759188747268287</v>
      </c>
      <c r="Q32" s="3">
        <f t="shared" si="13"/>
        <v>1.0218017960501753</v>
      </c>
      <c r="R32" s="3">
        <f t="shared" si="7"/>
        <v>1.0218629520359852</v>
      </c>
      <c r="S32" s="4">
        <f t="shared" si="8"/>
        <v>27980.632098355502</v>
      </c>
      <c r="T32" s="4">
        <f t="shared" si="9"/>
        <v>27982.306770631643</v>
      </c>
      <c r="U32" s="13">
        <f t="shared" si="14"/>
        <v>148.85100050174515</v>
      </c>
      <c r="V32" s="13">
        <f t="shared" si="10"/>
        <v>146.58962443069322</v>
      </c>
      <c r="W32">
        <f t="shared" si="11"/>
        <v>0.99719565899513962</v>
      </c>
      <c r="X32">
        <f t="shared" si="15"/>
        <v>0.99725534227599399</v>
      </c>
      <c r="AF32" s="12"/>
    </row>
    <row r="33" spans="1:32">
      <c r="A33" s="1">
        <v>2</v>
      </c>
      <c r="B33" s="1">
        <v>2.8501700000000001E-2</v>
      </c>
      <c r="C33" s="1">
        <v>1.85308E-2</v>
      </c>
      <c r="D33">
        <v>675.7</v>
      </c>
      <c r="E33">
        <v>28059.32</v>
      </c>
      <c r="F33" s="14">
        <f t="shared" si="0"/>
        <v>19.258598690000003</v>
      </c>
      <c r="G33" s="14">
        <f t="shared" si="1"/>
        <v>12.521261560000001</v>
      </c>
      <c r="H33">
        <f t="shared" si="16"/>
        <v>22233.539092208001</v>
      </c>
      <c r="I33">
        <f t="shared" si="12"/>
        <v>20180.321902203006</v>
      </c>
      <c r="J33">
        <f t="shared" si="2"/>
        <v>1</v>
      </c>
      <c r="K33">
        <f t="shared" si="3"/>
        <v>1</v>
      </c>
      <c r="N33">
        <f t="shared" si="4"/>
        <v>280593200</v>
      </c>
      <c r="O33">
        <f t="shared" si="5"/>
        <v>0.35638782408126785</v>
      </c>
      <c r="P33">
        <f t="shared" si="6"/>
        <v>1</v>
      </c>
      <c r="Q33" s="3">
        <f t="shared" si="13"/>
        <v>1</v>
      </c>
      <c r="R33" s="3">
        <f t="shared" si="7"/>
        <v>1</v>
      </c>
      <c r="S33" s="4">
        <f t="shared" si="8"/>
        <v>28059.32</v>
      </c>
      <c r="T33" s="4">
        <f t="shared" si="9"/>
        <v>28059.32</v>
      </c>
      <c r="U33" s="13">
        <f>S33-S32</f>
        <v>78.687901644498197</v>
      </c>
      <c r="V33" s="13">
        <f t="shared" si="10"/>
        <v>77.013229368356406</v>
      </c>
      <c r="W33">
        <f t="shared" si="11"/>
        <v>1</v>
      </c>
      <c r="X33">
        <f t="shared" si="15"/>
        <v>1</v>
      </c>
      <c r="AF33" s="12"/>
    </row>
    <row r="34" spans="1:32">
      <c r="A34" s="1">
        <v>1</v>
      </c>
      <c r="B34" s="1">
        <v>0</v>
      </c>
      <c r="C34" s="1">
        <v>0</v>
      </c>
      <c r="D34" s="6">
        <v>109.65</v>
      </c>
      <c r="E34" s="6">
        <v>28168.97</v>
      </c>
      <c r="F34">
        <f t="shared" si="0"/>
        <v>0</v>
      </c>
      <c r="G34">
        <f t="shared" si="1"/>
        <v>0</v>
      </c>
      <c r="H34" s="6">
        <f t="shared" si="16"/>
        <v>22233.539092208001</v>
      </c>
      <c r="I34" s="6">
        <f t="shared" si="12"/>
        <v>20180.321902203006</v>
      </c>
      <c r="J34" s="6">
        <f t="shared" si="2"/>
        <v>1</v>
      </c>
      <c r="K34" s="6">
        <f t="shared" si="3"/>
        <v>1</v>
      </c>
      <c r="L34" s="6"/>
      <c r="M34" s="6"/>
      <c r="N34">
        <f t="shared" si="4"/>
        <v>281689700</v>
      </c>
      <c r="O34">
        <f t="shared" si="5"/>
        <v>0.35500055557586946</v>
      </c>
      <c r="P34" s="6">
        <f t="shared" ref="P34" si="17">E34/$E$34</f>
        <v>1</v>
      </c>
      <c r="Q34" s="6">
        <f>1+((1/SQRT(P34)-P34)*(2*$Q$36)/(1+3*$Q$36))</f>
        <v>1</v>
      </c>
      <c r="R34" s="6">
        <f t="shared" si="7"/>
        <v>1</v>
      </c>
      <c r="S34" s="6">
        <f t="shared" si="8"/>
        <v>28168.97</v>
      </c>
      <c r="T34" s="6">
        <f t="shared" si="9"/>
        <v>28168.97</v>
      </c>
      <c r="U34" s="10">
        <f>S34-S33</f>
        <v>109.65000000000146</v>
      </c>
      <c r="V34" s="10">
        <f t="shared" si="10"/>
        <v>109.65000000000146</v>
      </c>
      <c r="W34" s="6">
        <f t="shared" ref="W34" si="18">S34/$S$34</f>
        <v>1</v>
      </c>
      <c r="X34" s="8">
        <f t="shared" si="15"/>
        <v>1.0039077924910511</v>
      </c>
      <c r="Y34" t="s">
        <v>18</v>
      </c>
      <c r="AF34" s="12"/>
    </row>
    <row r="35" spans="1:32">
      <c r="Q35" s="3"/>
      <c r="R35" s="3"/>
    </row>
    <row r="36" spans="1:32">
      <c r="Q36" s="3">
        <v>2.9940000000000002</v>
      </c>
      <c r="R36" s="3">
        <v>3.08</v>
      </c>
      <c r="S36" t="s">
        <v>11</v>
      </c>
    </row>
  </sheetData>
  <sortState ref="F1:G62">
    <sortCondition ref="F1"/>
  </sortState>
  <mergeCells count="14">
    <mergeCell ref="AN2:AO2"/>
    <mergeCell ref="AB2:AC2"/>
    <mergeCell ref="J1:K1"/>
    <mergeCell ref="W2:X2"/>
    <mergeCell ref="B2:C2"/>
    <mergeCell ref="F2:G2"/>
    <mergeCell ref="H2:I2"/>
    <mergeCell ref="J2:K2"/>
    <mergeCell ref="Q2:R2"/>
    <mergeCell ref="D2:E2"/>
    <mergeCell ref="S1:T1"/>
    <mergeCell ref="W1:X1"/>
    <mergeCell ref="F1:G1"/>
    <mergeCell ref="U2:V2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hisada</cp:lastModifiedBy>
  <dcterms:created xsi:type="dcterms:W3CDTF">2016-03-15T06:16:32Z</dcterms:created>
  <dcterms:modified xsi:type="dcterms:W3CDTF">2016-06-29T05:42:52Z</dcterms:modified>
</cp:coreProperties>
</file>