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shirasaki\Desktop\付加減衰定数\"/>
    </mc:Choice>
  </mc:AlternateContent>
  <bookViews>
    <workbookView xWindow="9165" yWindow="90" windowWidth="10890" windowHeight="8040" tabRatio="798" firstSheet="2" activeTab="7"/>
  </bookViews>
  <sheets>
    <sheet name="ダンパー性能" sheetId="1" r:id="rId1"/>
    <sheet name="ＥＷ層間変形角 " sheetId="10" r:id="rId2"/>
    <sheet name="ＮＳ層間変形角" sheetId="2" r:id="rId3"/>
    <sheet name="ＥＷトラス" sheetId="3" r:id="rId4"/>
    <sheet name="ＮＳトラス" sheetId="4" r:id="rId5"/>
    <sheet name="EWトラス節点" sheetId="5" r:id="rId6"/>
    <sheet name="ＮＳトラス節点" sheetId="6" r:id="rId7"/>
    <sheet name="付加減衰定数" sheetId="7" r:id="rId8"/>
    <sheet name="Sheet5" sheetId="8" r:id="rId9"/>
    <sheet name="Sheet6" sheetId="9" r:id="rId10"/>
  </sheets>
  <calcPr calcId="152511"/>
</workbook>
</file>

<file path=xl/calcChain.xml><?xml version="1.0" encoding="utf-8"?>
<calcChain xmlns="http://schemas.openxmlformats.org/spreadsheetml/2006/main">
  <c r="N32" i="7" l="1"/>
  <c r="O32" i="7"/>
  <c r="P32" i="7"/>
  <c r="Q32" i="7"/>
  <c r="N33" i="7"/>
  <c r="O33" i="7"/>
  <c r="P33" i="7"/>
  <c r="Q33" i="7"/>
  <c r="N34" i="7"/>
  <c r="O34" i="7"/>
  <c r="P34" i="7"/>
  <c r="Q34" i="7"/>
  <c r="N44" i="7"/>
  <c r="O44" i="7"/>
  <c r="P44" i="7"/>
  <c r="Q44" i="7"/>
  <c r="N52" i="7"/>
  <c r="O52" i="7"/>
  <c r="P52" i="7"/>
  <c r="Q52" i="7"/>
  <c r="N53" i="7"/>
  <c r="O53" i="7"/>
  <c r="P53" i="7"/>
  <c r="Q53" i="7"/>
  <c r="N55" i="7"/>
  <c r="O55" i="7"/>
  <c r="P55" i="7"/>
  <c r="Q55" i="7"/>
  <c r="N43" i="7"/>
  <c r="O43" i="7"/>
  <c r="P43" i="7"/>
  <c r="Q43" i="7"/>
  <c r="D3" i="7"/>
  <c r="N42" i="7"/>
  <c r="O42" i="7"/>
  <c r="P42" i="7"/>
  <c r="Q42" i="7"/>
  <c r="N68" i="7"/>
  <c r="O68" i="7"/>
  <c r="P68" i="7"/>
  <c r="Q68" i="7"/>
  <c r="N5" i="7" l="1"/>
  <c r="N6" i="7"/>
  <c r="N14" i="7"/>
  <c r="O14" i="7"/>
  <c r="P14" i="7"/>
  <c r="Q14" i="7"/>
  <c r="O6" i="7"/>
  <c r="P6" i="7"/>
  <c r="Q6" i="7"/>
  <c r="N69" i="7"/>
  <c r="O69" i="7"/>
  <c r="P69" i="7"/>
  <c r="Q69" i="7"/>
  <c r="N70" i="7"/>
  <c r="O70" i="7"/>
  <c r="P70" i="7"/>
  <c r="Q70" i="7"/>
  <c r="O41" i="7"/>
  <c r="P41" i="7"/>
  <c r="Q41" i="7"/>
  <c r="K42" i="7"/>
  <c r="L42" i="7"/>
  <c r="M42" i="7"/>
  <c r="K43" i="7"/>
  <c r="L43" i="7"/>
  <c r="M43" i="7"/>
  <c r="K44" i="7"/>
  <c r="L44" i="7"/>
  <c r="M44" i="7"/>
  <c r="K45" i="7"/>
  <c r="L45" i="7"/>
  <c r="M45" i="7"/>
  <c r="K46" i="7"/>
  <c r="L46" i="7"/>
  <c r="M46" i="7"/>
  <c r="K47" i="7"/>
  <c r="L47" i="7"/>
  <c r="M47" i="7"/>
  <c r="K48" i="7"/>
  <c r="L48" i="7"/>
  <c r="M48" i="7"/>
  <c r="K49" i="7"/>
  <c r="L49" i="7"/>
  <c r="M49" i="7"/>
  <c r="K50" i="7"/>
  <c r="L50" i="7"/>
  <c r="M50" i="7"/>
  <c r="K51" i="7"/>
  <c r="L51" i="7"/>
  <c r="M51" i="7"/>
  <c r="K52" i="7"/>
  <c r="L52" i="7"/>
  <c r="M52" i="7"/>
  <c r="K53" i="7"/>
  <c r="L53" i="7"/>
  <c r="M53" i="7"/>
  <c r="K54" i="7"/>
  <c r="L54" i="7"/>
  <c r="M54" i="7"/>
  <c r="K55" i="7"/>
  <c r="L55" i="7"/>
  <c r="M55" i="7"/>
  <c r="K56" i="7"/>
  <c r="L56" i="7"/>
  <c r="M56" i="7"/>
  <c r="K57" i="7"/>
  <c r="L57" i="7"/>
  <c r="M57" i="7"/>
  <c r="K58" i="7"/>
  <c r="L58" i="7"/>
  <c r="M58" i="7"/>
  <c r="K59" i="7"/>
  <c r="L59" i="7"/>
  <c r="M59" i="7"/>
  <c r="K60" i="7"/>
  <c r="L60" i="7"/>
  <c r="M60" i="7"/>
  <c r="K61" i="7"/>
  <c r="L61" i="7"/>
  <c r="M61" i="7"/>
  <c r="K62" i="7"/>
  <c r="L62" i="7"/>
  <c r="M62" i="7"/>
  <c r="K63" i="7"/>
  <c r="L63" i="7"/>
  <c r="M63" i="7"/>
  <c r="K64" i="7"/>
  <c r="L64" i="7"/>
  <c r="M64" i="7"/>
  <c r="K65" i="7"/>
  <c r="L65" i="7"/>
  <c r="M65" i="7"/>
  <c r="K66" i="7"/>
  <c r="L66" i="7"/>
  <c r="M66" i="7"/>
  <c r="K67" i="7"/>
  <c r="L67" i="7"/>
  <c r="M67" i="7"/>
  <c r="K68" i="7"/>
  <c r="L68" i="7"/>
  <c r="M68" i="7"/>
  <c r="K69" i="7"/>
  <c r="L69" i="7"/>
  <c r="M69" i="7"/>
  <c r="K70" i="7"/>
  <c r="L70" i="7"/>
  <c r="M70" i="7"/>
  <c r="L41" i="7"/>
  <c r="M41" i="7"/>
  <c r="K41" i="7"/>
  <c r="K6" i="7"/>
  <c r="L6" i="7"/>
  <c r="M6" i="7"/>
  <c r="K7" i="7"/>
  <c r="L7" i="7"/>
  <c r="M7" i="7"/>
  <c r="K8" i="7"/>
  <c r="L8" i="7"/>
  <c r="M8" i="7"/>
  <c r="K9" i="7"/>
  <c r="L9" i="7"/>
  <c r="M9" i="7"/>
  <c r="K10" i="7"/>
  <c r="L10" i="7"/>
  <c r="M10" i="7"/>
  <c r="K11" i="7"/>
  <c r="L11" i="7"/>
  <c r="M11" i="7"/>
  <c r="K12" i="7"/>
  <c r="L12" i="7"/>
  <c r="M12" i="7"/>
  <c r="K13" i="7"/>
  <c r="L13" i="7"/>
  <c r="M13" i="7"/>
  <c r="K14" i="7"/>
  <c r="L14" i="7"/>
  <c r="M14" i="7"/>
  <c r="K15" i="7"/>
  <c r="L15" i="7"/>
  <c r="M15" i="7"/>
  <c r="K16" i="7"/>
  <c r="L16" i="7"/>
  <c r="M16" i="7"/>
  <c r="K17" i="7"/>
  <c r="L17" i="7"/>
  <c r="M17" i="7"/>
  <c r="K18" i="7"/>
  <c r="L18" i="7"/>
  <c r="M18" i="7"/>
  <c r="K19" i="7"/>
  <c r="L19" i="7"/>
  <c r="M19" i="7"/>
  <c r="K20" i="7"/>
  <c r="L20" i="7"/>
  <c r="M20" i="7"/>
  <c r="K21" i="7"/>
  <c r="L21" i="7"/>
  <c r="M21" i="7"/>
  <c r="K22" i="7"/>
  <c r="L22" i="7"/>
  <c r="M22" i="7"/>
  <c r="K23" i="7"/>
  <c r="L23" i="7"/>
  <c r="M23" i="7"/>
  <c r="K24" i="7"/>
  <c r="L24" i="7"/>
  <c r="M24" i="7"/>
  <c r="K25" i="7"/>
  <c r="L25" i="7"/>
  <c r="M25" i="7"/>
  <c r="K26" i="7"/>
  <c r="L26" i="7"/>
  <c r="M26" i="7"/>
  <c r="K27" i="7"/>
  <c r="L27" i="7"/>
  <c r="M27" i="7"/>
  <c r="K28" i="7"/>
  <c r="L28" i="7"/>
  <c r="M28" i="7"/>
  <c r="K29" i="7"/>
  <c r="L29" i="7"/>
  <c r="M29" i="7"/>
  <c r="K30" i="7"/>
  <c r="L30" i="7"/>
  <c r="M30" i="7"/>
  <c r="K31" i="7"/>
  <c r="L31" i="7"/>
  <c r="M31" i="7"/>
  <c r="K32" i="7"/>
  <c r="L32" i="7"/>
  <c r="M32" i="7"/>
  <c r="K33" i="7"/>
  <c r="L33" i="7"/>
  <c r="M33" i="7"/>
  <c r="K34" i="7"/>
  <c r="L34" i="7"/>
  <c r="M34" i="7"/>
  <c r="L5" i="7"/>
  <c r="M5" i="7"/>
  <c r="K5" i="7"/>
  <c r="AE6" i="7" l="1"/>
  <c r="AE10" i="7"/>
  <c r="AE11" i="7"/>
  <c r="AE14" i="7"/>
  <c r="AE18" i="7"/>
  <c r="AE19" i="7"/>
  <c r="AE22" i="7"/>
  <c r="AE26" i="7"/>
  <c r="AE27" i="7"/>
  <c r="AE30" i="7"/>
  <c r="AE34" i="7"/>
  <c r="AE7" i="7"/>
  <c r="AE8" i="7"/>
  <c r="AE9" i="7"/>
  <c r="AE12" i="7"/>
  <c r="AE13" i="7"/>
  <c r="AE15" i="7"/>
  <c r="AE16" i="7"/>
  <c r="AE17" i="7"/>
  <c r="AE20" i="7"/>
  <c r="AE21" i="7"/>
  <c r="AE23" i="7"/>
  <c r="AE24" i="7"/>
  <c r="AE25" i="7"/>
  <c r="AE28" i="7"/>
  <c r="AE29" i="7"/>
  <c r="AE31" i="7"/>
  <c r="AE32" i="7"/>
  <c r="AE33" i="7"/>
  <c r="AE5" i="7"/>
  <c r="B28" i="1"/>
  <c r="B27" i="1"/>
  <c r="AF5" i="7" l="1"/>
  <c r="AP34" i="7"/>
  <c r="AP33" i="7"/>
  <c r="AP32" i="7"/>
  <c r="AP31" i="7"/>
  <c r="AP30" i="7"/>
  <c r="AP29" i="7"/>
  <c r="AP28" i="7"/>
  <c r="AP27" i="7"/>
  <c r="AP26" i="7"/>
  <c r="AP25" i="7"/>
  <c r="AP24" i="7"/>
  <c r="AP23" i="7"/>
  <c r="AP22" i="7"/>
  <c r="AP21" i="7"/>
  <c r="AP20" i="7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5" i="7"/>
  <c r="R6" i="7"/>
  <c r="R7" i="7"/>
  <c r="R8" i="7"/>
  <c r="R9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27" i="7"/>
  <c r="R28" i="7"/>
  <c r="R29" i="7"/>
  <c r="R30" i="7"/>
  <c r="R31" i="7"/>
  <c r="R32" i="7"/>
  <c r="R33" i="7"/>
  <c r="R34" i="7"/>
  <c r="R5" i="7"/>
  <c r="T5" i="7" s="1"/>
  <c r="C42" i="7"/>
  <c r="D42" i="7" s="1"/>
  <c r="E42" i="7"/>
  <c r="F42" i="7"/>
  <c r="C43" i="7"/>
  <c r="D43" i="7" s="1"/>
  <c r="E43" i="7"/>
  <c r="F43" i="7"/>
  <c r="C44" i="7"/>
  <c r="D44" i="7" s="1"/>
  <c r="E44" i="7"/>
  <c r="F44" i="7"/>
  <c r="C45" i="7"/>
  <c r="D45" i="7" s="1"/>
  <c r="E45" i="7"/>
  <c r="F45" i="7"/>
  <c r="C46" i="7"/>
  <c r="D46" i="7" s="1"/>
  <c r="E46" i="7"/>
  <c r="F46" i="7"/>
  <c r="C47" i="7"/>
  <c r="D47" i="7" s="1"/>
  <c r="E47" i="7"/>
  <c r="F47" i="7"/>
  <c r="C48" i="7"/>
  <c r="D48" i="7" s="1"/>
  <c r="E48" i="7"/>
  <c r="F48" i="7"/>
  <c r="C49" i="7"/>
  <c r="D49" i="7" s="1"/>
  <c r="E49" i="7"/>
  <c r="F49" i="7"/>
  <c r="C50" i="7"/>
  <c r="D50" i="7" s="1"/>
  <c r="E50" i="7"/>
  <c r="F50" i="7"/>
  <c r="C51" i="7"/>
  <c r="D51" i="7" s="1"/>
  <c r="E51" i="7"/>
  <c r="F51" i="7"/>
  <c r="C52" i="7"/>
  <c r="D52" i="7" s="1"/>
  <c r="E52" i="7"/>
  <c r="F52" i="7"/>
  <c r="C53" i="7"/>
  <c r="D53" i="7" s="1"/>
  <c r="E53" i="7"/>
  <c r="F53" i="7"/>
  <c r="C54" i="7"/>
  <c r="D54" i="7" s="1"/>
  <c r="E54" i="7"/>
  <c r="F54" i="7"/>
  <c r="C55" i="7"/>
  <c r="D55" i="7" s="1"/>
  <c r="E55" i="7"/>
  <c r="F55" i="7"/>
  <c r="C56" i="7"/>
  <c r="D56" i="7" s="1"/>
  <c r="E56" i="7"/>
  <c r="F56" i="7"/>
  <c r="C57" i="7"/>
  <c r="D57" i="7" s="1"/>
  <c r="E57" i="7"/>
  <c r="F57" i="7"/>
  <c r="C58" i="7"/>
  <c r="D58" i="7" s="1"/>
  <c r="E58" i="7"/>
  <c r="F58" i="7"/>
  <c r="C59" i="7"/>
  <c r="D59" i="7" s="1"/>
  <c r="E59" i="7"/>
  <c r="F59" i="7"/>
  <c r="C60" i="7"/>
  <c r="D60" i="7" s="1"/>
  <c r="E60" i="7"/>
  <c r="F60" i="7"/>
  <c r="C61" i="7"/>
  <c r="D61" i="7" s="1"/>
  <c r="E61" i="7"/>
  <c r="F61" i="7"/>
  <c r="C62" i="7"/>
  <c r="D62" i="7" s="1"/>
  <c r="E62" i="7"/>
  <c r="F62" i="7"/>
  <c r="C63" i="7"/>
  <c r="D63" i="7" s="1"/>
  <c r="E63" i="7"/>
  <c r="F63" i="7"/>
  <c r="C64" i="7"/>
  <c r="D64" i="7" s="1"/>
  <c r="E64" i="7"/>
  <c r="F64" i="7"/>
  <c r="C65" i="7"/>
  <c r="D65" i="7" s="1"/>
  <c r="E65" i="7"/>
  <c r="F65" i="7"/>
  <c r="C66" i="7"/>
  <c r="D66" i="7" s="1"/>
  <c r="E66" i="7"/>
  <c r="F66" i="7"/>
  <c r="C67" i="7"/>
  <c r="D67" i="7" s="1"/>
  <c r="E67" i="7"/>
  <c r="F67" i="7"/>
  <c r="C68" i="7"/>
  <c r="D68" i="7" s="1"/>
  <c r="E68" i="7"/>
  <c r="F68" i="7"/>
  <c r="C69" i="7"/>
  <c r="D69" i="7" s="1"/>
  <c r="E69" i="7"/>
  <c r="F69" i="7"/>
  <c r="C70" i="7"/>
  <c r="D70" i="7" s="1"/>
  <c r="E70" i="7"/>
  <c r="F70" i="7"/>
  <c r="F41" i="7"/>
  <c r="E41" i="7"/>
  <c r="C41" i="7"/>
  <c r="D41" i="7" s="1"/>
  <c r="C6" i="7" l="1"/>
  <c r="D6" i="7" s="1"/>
  <c r="E6" i="7"/>
  <c r="F6" i="7"/>
  <c r="C7" i="7"/>
  <c r="D7" i="7" s="1"/>
  <c r="E7" i="7"/>
  <c r="F7" i="7"/>
  <c r="C8" i="7"/>
  <c r="D8" i="7" s="1"/>
  <c r="E8" i="7"/>
  <c r="F8" i="7"/>
  <c r="C9" i="7"/>
  <c r="D9" i="7" s="1"/>
  <c r="E9" i="7"/>
  <c r="F9" i="7"/>
  <c r="C10" i="7"/>
  <c r="D10" i="7" s="1"/>
  <c r="E10" i="7"/>
  <c r="F10" i="7"/>
  <c r="C11" i="7"/>
  <c r="D11" i="7" s="1"/>
  <c r="E11" i="7"/>
  <c r="F11" i="7"/>
  <c r="C12" i="7"/>
  <c r="D12" i="7" s="1"/>
  <c r="E12" i="7"/>
  <c r="F12" i="7"/>
  <c r="C13" i="7"/>
  <c r="D13" i="7" s="1"/>
  <c r="E13" i="7"/>
  <c r="F13" i="7"/>
  <c r="C14" i="7"/>
  <c r="D14" i="7" s="1"/>
  <c r="E14" i="7"/>
  <c r="F14" i="7"/>
  <c r="C15" i="7"/>
  <c r="D15" i="7" s="1"/>
  <c r="E15" i="7"/>
  <c r="F15" i="7"/>
  <c r="C16" i="7"/>
  <c r="D16" i="7" s="1"/>
  <c r="E16" i="7"/>
  <c r="F16" i="7"/>
  <c r="C17" i="7"/>
  <c r="D17" i="7" s="1"/>
  <c r="E17" i="7"/>
  <c r="F17" i="7"/>
  <c r="C18" i="7"/>
  <c r="D18" i="7" s="1"/>
  <c r="E18" i="7"/>
  <c r="F18" i="7"/>
  <c r="C19" i="7"/>
  <c r="D19" i="7" s="1"/>
  <c r="E19" i="7"/>
  <c r="F19" i="7"/>
  <c r="C20" i="7"/>
  <c r="D20" i="7" s="1"/>
  <c r="E20" i="7"/>
  <c r="F20" i="7"/>
  <c r="C21" i="7"/>
  <c r="D21" i="7" s="1"/>
  <c r="E21" i="7"/>
  <c r="F21" i="7"/>
  <c r="C22" i="7"/>
  <c r="D22" i="7" s="1"/>
  <c r="E22" i="7"/>
  <c r="F22" i="7"/>
  <c r="C23" i="7"/>
  <c r="D23" i="7" s="1"/>
  <c r="E23" i="7"/>
  <c r="F23" i="7"/>
  <c r="C24" i="7"/>
  <c r="D24" i="7" s="1"/>
  <c r="E24" i="7"/>
  <c r="F24" i="7"/>
  <c r="C25" i="7"/>
  <c r="D25" i="7" s="1"/>
  <c r="E25" i="7"/>
  <c r="F25" i="7"/>
  <c r="C26" i="7"/>
  <c r="D26" i="7" s="1"/>
  <c r="E26" i="7"/>
  <c r="F26" i="7"/>
  <c r="C27" i="7"/>
  <c r="D27" i="7" s="1"/>
  <c r="E27" i="7"/>
  <c r="F27" i="7"/>
  <c r="C28" i="7"/>
  <c r="D28" i="7" s="1"/>
  <c r="E28" i="7"/>
  <c r="F28" i="7"/>
  <c r="C29" i="7"/>
  <c r="D29" i="7" s="1"/>
  <c r="E29" i="7"/>
  <c r="F29" i="7"/>
  <c r="C30" i="7"/>
  <c r="D30" i="7" s="1"/>
  <c r="E30" i="7"/>
  <c r="F30" i="7"/>
  <c r="C31" i="7"/>
  <c r="D31" i="7" s="1"/>
  <c r="E31" i="7"/>
  <c r="F31" i="7"/>
  <c r="C32" i="7"/>
  <c r="D32" i="7" s="1"/>
  <c r="E32" i="7"/>
  <c r="F32" i="7"/>
  <c r="C33" i="7"/>
  <c r="D33" i="7" s="1"/>
  <c r="E33" i="7"/>
  <c r="F33" i="7"/>
  <c r="C34" i="7"/>
  <c r="D34" i="7" s="1"/>
  <c r="E34" i="7"/>
  <c r="F34" i="7"/>
  <c r="F5" i="7"/>
  <c r="E5" i="7"/>
  <c r="C5" i="7"/>
  <c r="D5" i="7" s="1"/>
  <c r="AI19" i="7" l="1"/>
  <c r="AI11" i="7"/>
  <c r="AI34" i="7"/>
  <c r="AI32" i="7"/>
  <c r="AI20" i="7"/>
  <c r="AI14" i="7"/>
  <c r="AI12" i="7"/>
  <c r="AI6" i="7"/>
  <c r="AI24" i="7" l="1"/>
  <c r="AI8" i="7"/>
  <c r="AI16" i="7"/>
  <c r="AI26" i="7"/>
  <c r="AI28" i="7"/>
  <c r="AI22" i="7"/>
  <c r="AI10" i="7"/>
  <c r="AI18" i="7"/>
  <c r="AI30" i="7"/>
  <c r="AI7" i="7"/>
  <c r="AI15" i="7"/>
  <c r="AI27" i="7"/>
  <c r="AI9" i="7"/>
  <c r="AI13" i="7"/>
  <c r="AI17" i="7"/>
  <c r="AI23" i="7"/>
  <c r="AI31" i="7"/>
  <c r="AI21" i="7"/>
  <c r="AI25" i="7"/>
  <c r="AI29" i="7"/>
  <c r="AI33" i="7"/>
  <c r="AI5" i="7"/>
  <c r="AE49" i="7" l="1"/>
  <c r="AE70" i="7"/>
  <c r="AE48" i="7"/>
  <c r="AE62" i="7"/>
  <c r="AE47" i="7"/>
  <c r="AE45" i="7"/>
  <c r="AJ2" i="7"/>
  <c r="AJ29" i="7" s="1"/>
  <c r="AE56" i="7"/>
  <c r="AE64" i="7"/>
  <c r="AE54" i="7"/>
  <c r="AE46" i="7"/>
  <c r="AE68" i="7"/>
  <c r="AE61" i="7"/>
  <c r="AE57" i="7"/>
  <c r="AE63" i="7"/>
  <c r="AE59" i="7"/>
  <c r="AE55" i="7"/>
  <c r="AE43" i="7"/>
  <c r="AE58" i="7"/>
  <c r="R42" i="7"/>
  <c r="T42" i="7" s="1"/>
  <c r="R43" i="7"/>
  <c r="T43" i="7" s="1"/>
  <c r="R44" i="7"/>
  <c r="T44" i="7" s="1"/>
  <c r="R45" i="7"/>
  <c r="T45" i="7" s="1"/>
  <c r="R46" i="7"/>
  <c r="T46" i="7" s="1"/>
  <c r="R47" i="7"/>
  <c r="T47" i="7" s="1"/>
  <c r="R48" i="7"/>
  <c r="T48" i="7" s="1"/>
  <c r="R49" i="7"/>
  <c r="T49" i="7" s="1"/>
  <c r="R50" i="7"/>
  <c r="T50" i="7" s="1"/>
  <c r="R51" i="7"/>
  <c r="T51" i="7" s="1"/>
  <c r="R52" i="7"/>
  <c r="T52" i="7" s="1"/>
  <c r="R53" i="7"/>
  <c r="T53" i="7" s="1"/>
  <c r="R54" i="7"/>
  <c r="T54" i="7" s="1"/>
  <c r="R55" i="7"/>
  <c r="T55" i="7" s="1"/>
  <c r="R56" i="7"/>
  <c r="T56" i="7" s="1"/>
  <c r="R57" i="7"/>
  <c r="T57" i="7" s="1"/>
  <c r="R58" i="7"/>
  <c r="T58" i="7" s="1"/>
  <c r="R59" i="7"/>
  <c r="T59" i="7" s="1"/>
  <c r="R60" i="7"/>
  <c r="T60" i="7" s="1"/>
  <c r="R61" i="7"/>
  <c r="T61" i="7" s="1"/>
  <c r="R62" i="7"/>
  <c r="T62" i="7" s="1"/>
  <c r="R63" i="7"/>
  <c r="T63" i="7" s="1"/>
  <c r="R64" i="7"/>
  <c r="T64" i="7" s="1"/>
  <c r="R65" i="7"/>
  <c r="T65" i="7" s="1"/>
  <c r="R66" i="7"/>
  <c r="T66" i="7" s="1"/>
  <c r="R67" i="7"/>
  <c r="T67" i="7" s="1"/>
  <c r="R68" i="7"/>
  <c r="T68" i="7" s="1"/>
  <c r="R69" i="7"/>
  <c r="T69" i="7" s="1"/>
  <c r="R70" i="7"/>
  <c r="T70" i="7" s="1"/>
  <c r="R41" i="7"/>
  <c r="T41" i="7" s="1"/>
  <c r="T6" i="7"/>
  <c r="T7" i="7"/>
  <c r="T8" i="7"/>
  <c r="T9" i="7"/>
  <c r="T10" i="7"/>
  <c r="T11" i="7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32" i="7"/>
  <c r="T33" i="7"/>
  <c r="T34" i="7"/>
  <c r="AK11" i="7" l="1"/>
  <c r="AK8" i="7"/>
  <c r="AJ24" i="7"/>
  <c r="AK9" i="7"/>
  <c r="AK27" i="7"/>
  <c r="AK24" i="7"/>
  <c r="BD24" i="7" s="1"/>
  <c r="AK17" i="7"/>
  <c r="AJ28" i="7"/>
  <c r="BD28" i="7" s="1"/>
  <c r="AK31" i="7"/>
  <c r="AJ8" i="7"/>
  <c r="AK25" i="7"/>
  <c r="AJ27" i="7"/>
  <c r="AK21" i="7"/>
  <c r="AJ5" i="7"/>
  <c r="AJ30" i="7"/>
  <c r="AK33" i="7"/>
  <c r="AK20" i="7"/>
  <c r="AK13" i="7"/>
  <c r="AK30" i="7"/>
  <c r="AK10" i="7"/>
  <c r="AK12" i="7"/>
  <c r="AK14" i="7"/>
  <c r="AJ6" i="7"/>
  <c r="AJ11" i="7"/>
  <c r="BD11" i="7" s="1"/>
  <c r="AK18" i="7"/>
  <c r="AJ10" i="7"/>
  <c r="AK32" i="7"/>
  <c r="AJ34" i="7"/>
  <c r="AK16" i="7"/>
  <c r="AJ13" i="7"/>
  <c r="BD13" i="7" s="1"/>
  <c r="AJ23" i="7"/>
  <c r="AJ12" i="7"/>
  <c r="AK5" i="7"/>
  <c r="AK7" i="7"/>
  <c r="AJ17" i="7"/>
  <c r="AJ31" i="7"/>
  <c r="BD31" i="7" s="1"/>
  <c r="AJ20" i="7"/>
  <c r="AE51" i="7"/>
  <c r="AE53" i="7"/>
  <c r="AE44" i="7"/>
  <c r="AE42" i="7"/>
  <c r="AE65" i="7"/>
  <c r="AE67" i="7"/>
  <c r="AE69" i="7"/>
  <c r="AE50" i="7"/>
  <c r="AK15" i="7"/>
  <c r="BD15" i="7" s="1"/>
  <c r="AK26" i="7"/>
  <c r="AJ16" i="7"/>
  <c r="AJ14" i="7"/>
  <c r="AJ7" i="7"/>
  <c r="BD7" i="7" s="1"/>
  <c r="AJ32" i="7"/>
  <c r="BD32" i="7" s="1"/>
  <c r="AE41" i="7"/>
  <c r="AK6" i="7"/>
  <c r="AK19" i="7"/>
  <c r="AK34" i="7"/>
  <c r="AJ22" i="7"/>
  <c r="AJ33" i="7"/>
  <c r="AJ15" i="7"/>
  <c r="AK28" i="7"/>
  <c r="AK29" i="7"/>
  <c r="BD29" i="7" s="1"/>
  <c r="AK22" i="7"/>
  <c r="AK23" i="7"/>
  <c r="AJ9" i="7"/>
  <c r="AJ26" i="7"/>
  <c r="BD26" i="7" s="1"/>
  <c r="AJ21" i="7"/>
  <c r="AJ19" i="7"/>
  <c r="AJ18" i="7"/>
  <c r="BD18" i="7" s="1"/>
  <c r="AJ25" i="7"/>
  <c r="AE60" i="7"/>
  <c r="AE52" i="7"/>
  <c r="AE66" i="7"/>
  <c r="BD8" i="7"/>
  <c r="S41" i="7"/>
  <c r="S69" i="7"/>
  <c r="S67" i="7"/>
  <c r="S65" i="7"/>
  <c r="S63" i="7"/>
  <c r="S61" i="7"/>
  <c r="S59" i="7"/>
  <c r="S57" i="7"/>
  <c r="S55" i="7"/>
  <c r="S53" i="7"/>
  <c r="S51" i="7"/>
  <c r="S49" i="7"/>
  <c r="S47" i="7"/>
  <c r="S45" i="7"/>
  <c r="S43" i="7"/>
  <c r="S5" i="7"/>
  <c r="S70" i="7"/>
  <c r="S68" i="7"/>
  <c r="S66" i="7"/>
  <c r="S64" i="7"/>
  <c r="S62" i="7"/>
  <c r="S60" i="7"/>
  <c r="S58" i="7"/>
  <c r="S56" i="7"/>
  <c r="S54" i="7"/>
  <c r="S52" i="7"/>
  <c r="S50" i="7"/>
  <c r="S48" i="7"/>
  <c r="S46" i="7"/>
  <c r="S44" i="7"/>
  <c r="S42" i="7"/>
  <c r="S33" i="7"/>
  <c r="S31" i="7"/>
  <c r="S29" i="7"/>
  <c r="S27" i="7"/>
  <c r="S25" i="7"/>
  <c r="S23" i="7"/>
  <c r="S21" i="7"/>
  <c r="S19" i="7"/>
  <c r="S17" i="7"/>
  <c r="S15" i="7"/>
  <c r="S13" i="7"/>
  <c r="S11" i="7"/>
  <c r="S9" i="7"/>
  <c r="S7" i="7"/>
  <c r="S34" i="7"/>
  <c r="S32" i="7"/>
  <c r="S30" i="7"/>
  <c r="S28" i="7"/>
  <c r="S26" i="7"/>
  <c r="S24" i="7"/>
  <c r="S22" i="7"/>
  <c r="S20" i="7"/>
  <c r="S18" i="7"/>
  <c r="S16" i="7"/>
  <c r="S14" i="7"/>
  <c r="S12" i="7"/>
  <c r="S10" i="7"/>
  <c r="S8" i="7"/>
  <c r="S6" i="7"/>
  <c r="BD22" i="7" l="1"/>
  <c r="BD16" i="7"/>
  <c r="BD12" i="7"/>
  <c r="BD9" i="7"/>
  <c r="BD23" i="7"/>
  <c r="BD30" i="7"/>
  <c r="BD20" i="7"/>
  <c r="BD17" i="7"/>
  <c r="BD25" i="7"/>
  <c r="BD34" i="7"/>
  <c r="BD10" i="7"/>
  <c r="BD27" i="7"/>
  <c r="BD21" i="7"/>
  <c r="BD6" i="7"/>
  <c r="BD19" i="7"/>
  <c r="BD33" i="7"/>
  <c r="BD14" i="7"/>
  <c r="AF41" i="7"/>
  <c r="A11" i="4" l="1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0" i="4"/>
  <c r="M36" i="6" s="1"/>
  <c r="AL5" i="7" l="1"/>
  <c r="M38" i="6"/>
  <c r="AL7" i="7" s="1"/>
  <c r="N65" i="6"/>
  <c r="AM34" i="7" s="1"/>
  <c r="N63" i="6"/>
  <c r="AM32" i="7" s="1"/>
  <c r="N61" i="6"/>
  <c r="AM30" i="7" s="1"/>
  <c r="N59" i="6"/>
  <c r="AM28" i="7" s="1"/>
  <c r="N57" i="6"/>
  <c r="AM26" i="7" s="1"/>
  <c r="N55" i="6"/>
  <c r="AM24" i="7" s="1"/>
  <c r="N53" i="6"/>
  <c r="AM22" i="7" s="1"/>
  <c r="N51" i="6"/>
  <c r="AM20" i="7" s="1"/>
  <c r="N49" i="6"/>
  <c r="AM18" i="7" s="1"/>
  <c r="N47" i="6"/>
  <c r="AM16" i="7" s="1"/>
  <c r="N45" i="6"/>
  <c r="N43" i="6"/>
  <c r="AM12" i="7" s="1"/>
  <c r="N41" i="6"/>
  <c r="N39" i="6"/>
  <c r="AM8" i="7" s="1"/>
  <c r="N37" i="6"/>
  <c r="V36" i="6"/>
  <c r="U65" i="6"/>
  <c r="AN34" i="7" s="1"/>
  <c r="U64" i="6"/>
  <c r="AN33" i="7" s="1"/>
  <c r="U63" i="6"/>
  <c r="AN32" i="7" s="1"/>
  <c r="U62" i="6"/>
  <c r="AN31" i="7" s="1"/>
  <c r="U61" i="6"/>
  <c r="AN30" i="7" s="1"/>
  <c r="U60" i="6"/>
  <c r="AN29" i="7" s="1"/>
  <c r="U59" i="6"/>
  <c r="AN28" i="7" s="1"/>
  <c r="U58" i="6"/>
  <c r="AN27" i="7" s="1"/>
  <c r="U57" i="6"/>
  <c r="AN26" i="7" s="1"/>
  <c r="U56" i="6"/>
  <c r="AN25" i="7" s="1"/>
  <c r="U55" i="6"/>
  <c r="AN24" i="7" s="1"/>
  <c r="U54" i="6"/>
  <c r="AN23" i="7" s="1"/>
  <c r="U53" i="6"/>
  <c r="AN22" i="7" s="1"/>
  <c r="U52" i="6"/>
  <c r="AN21" i="7" s="1"/>
  <c r="U51" i="6"/>
  <c r="AN20" i="7" s="1"/>
  <c r="U50" i="6"/>
  <c r="U49" i="6"/>
  <c r="AN18" i="7" s="1"/>
  <c r="U48" i="6"/>
  <c r="AN17" i="7" s="1"/>
  <c r="U47" i="6"/>
  <c r="AN16" i="7" s="1"/>
  <c r="U46" i="6"/>
  <c r="U45" i="6"/>
  <c r="U44" i="6"/>
  <c r="AN13" i="7" s="1"/>
  <c r="U43" i="6"/>
  <c r="AN12" i="7" s="1"/>
  <c r="U42" i="6"/>
  <c r="AN11" i="7" s="1"/>
  <c r="U41" i="6"/>
  <c r="U40" i="6"/>
  <c r="AN9" i="7" s="1"/>
  <c r="U39" i="6"/>
  <c r="AN8" i="7" s="1"/>
  <c r="U38" i="6"/>
  <c r="AN7" i="7" s="1"/>
  <c r="U37" i="6"/>
  <c r="N36" i="6"/>
  <c r="N64" i="6"/>
  <c r="AM33" i="7" s="1"/>
  <c r="N62" i="6"/>
  <c r="AM31" i="7" s="1"/>
  <c r="N60" i="6"/>
  <c r="AM29" i="7" s="1"/>
  <c r="N58" i="6"/>
  <c r="AM27" i="7" s="1"/>
  <c r="N56" i="6"/>
  <c r="AM25" i="7" s="1"/>
  <c r="N54" i="6"/>
  <c r="AM23" i="7" s="1"/>
  <c r="N52" i="6"/>
  <c r="AM21" i="7" s="1"/>
  <c r="N50" i="6"/>
  <c r="N48" i="6"/>
  <c r="AM17" i="7" s="1"/>
  <c r="N46" i="6"/>
  <c r="N44" i="6"/>
  <c r="AM13" i="7" s="1"/>
  <c r="N42" i="6"/>
  <c r="AM11" i="7" s="1"/>
  <c r="N40" i="6"/>
  <c r="AM9" i="7" s="1"/>
  <c r="N38" i="6"/>
  <c r="AM7" i="7" s="1"/>
  <c r="U36" i="6"/>
  <c r="V65" i="6"/>
  <c r="AO34" i="7" s="1"/>
  <c r="V64" i="6"/>
  <c r="AO33" i="7" s="1"/>
  <c r="V63" i="6"/>
  <c r="AO32" i="7" s="1"/>
  <c r="V62" i="6"/>
  <c r="AO31" i="7" s="1"/>
  <c r="V61" i="6"/>
  <c r="AO30" i="7" s="1"/>
  <c r="V60" i="6"/>
  <c r="AO29" i="7" s="1"/>
  <c r="V59" i="6"/>
  <c r="AO28" i="7" s="1"/>
  <c r="V58" i="6"/>
  <c r="AO27" i="7" s="1"/>
  <c r="V57" i="6"/>
  <c r="AO26" i="7" s="1"/>
  <c r="V56" i="6"/>
  <c r="AO25" i="7" s="1"/>
  <c r="V55" i="6"/>
  <c r="AO24" i="7" s="1"/>
  <c r="V54" i="6"/>
  <c r="AO23" i="7" s="1"/>
  <c r="V53" i="6"/>
  <c r="AO22" i="7" s="1"/>
  <c r="V52" i="6"/>
  <c r="AO21" i="7" s="1"/>
  <c r="V51" i="6"/>
  <c r="AO20" i="7" s="1"/>
  <c r="V50" i="6"/>
  <c r="V49" i="6"/>
  <c r="AO18" i="7" s="1"/>
  <c r="V48" i="6"/>
  <c r="AO17" i="7" s="1"/>
  <c r="V47" i="6"/>
  <c r="AO16" i="7" s="1"/>
  <c r="V46" i="6"/>
  <c r="V45" i="6"/>
  <c r="V44" i="6"/>
  <c r="AO13" i="7" s="1"/>
  <c r="V43" i="6"/>
  <c r="AO12" i="7" s="1"/>
  <c r="V42" i="6"/>
  <c r="AO11" i="7" s="1"/>
  <c r="V41" i="6"/>
  <c r="V40" i="6"/>
  <c r="AO9" i="7" s="1"/>
  <c r="V39" i="6"/>
  <c r="AO8" i="7" s="1"/>
  <c r="V38" i="6"/>
  <c r="AO7" i="7" s="1"/>
  <c r="V37" i="6"/>
  <c r="M65" i="6"/>
  <c r="AL34" i="7" s="1"/>
  <c r="M63" i="6"/>
  <c r="AL32" i="7" s="1"/>
  <c r="M61" i="6"/>
  <c r="AL30" i="7" s="1"/>
  <c r="M59" i="6"/>
  <c r="AL28" i="7" s="1"/>
  <c r="M57" i="6"/>
  <c r="AL26" i="7" s="1"/>
  <c r="M55" i="6"/>
  <c r="AL24" i="7" s="1"/>
  <c r="M53" i="6"/>
  <c r="AL22" i="7" s="1"/>
  <c r="M51" i="6"/>
  <c r="AL20" i="7" s="1"/>
  <c r="M49" i="6"/>
  <c r="AL18" i="7" s="1"/>
  <c r="M47" i="6"/>
  <c r="AL16" i="7" s="1"/>
  <c r="M45" i="6"/>
  <c r="M43" i="6"/>
  <c r="AL12" i="7" s="1"/>
  <c r="M41" i="6"/>
  <c r="M39" i="6"/>
  <c r="AL8" i="7" s="1"/>
  <c r="M37" i="6"/>
  <c r="M64" i="6"/>
  <c r="AL33" i="7" s="1"/>
  <c r="M62" i="6"/>
  <c r="AL31" i="7" s="1"/>
  <c r="M60" i="6"/>
  <c r="AL29" i="7" s="1"/>
  <c r="M58" i="6"/>
  <c r="AL27" i="7" s="1"/>
  <c r="M56" i="6"/>
  <c r="AL25" i="7" s="1"/>
  <c r="M54" i="6"/>
  <c r="AL23" i="7" s="1"/>
  <c r="M52" i="6"/>
  <c r="AL21" i="7" s="1"/>
  <c r="M50" i="6"/>
  <c r="M48" i="6"/>
  <c r="AL17" i="7" s="1"/>
  <c r="M46" i="6"/>
  <c r="M44" i="6"/>
  <c r="AL13" i="7" s="1"/>
  <c r="M42" i="6"/>
  <c r="AL11" i="7" s="1"/>
  <c r="M40" i="6"/>
  <c r="AL9" i="7" s="1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8" i="3"/>
  <c r="Y5" i="7" l="1"/>
  <c r="AC5" i="7" s="1"/>
  <c r="P5" i="7"/>
  <c r="AN5" i="7"/>
  <c r="AX5" i="7" s="1"/>
  <c r="BB5" i="7" s="1"/>
  <c r="AL15" i="7"/>
  <c r="AM14" i="7"/>
  <c r="AO6" i="7"/>
  <c r="AO14" i="7"/>
  <c r="AN6" i="7"/>
  <c r="AN15" i="7"/>
  <c r="AL6" i="7"/>
  <c r="AO15" i="7"/>
  <c r="Q5" i="7"/>
  <c r="AO5" i="7"/>
  <c r="AL10" i="7"/>
  <c r="AM6" i="7"/>
  <c r="AL14" i="7"/>
  <c r="AO19" i="7"/>
  <c r="AN14" i="7"/>
  <c r="AM10" i="7"/>
  <c r="AL19" i="7"/>
  <c r="AN10" i="7"/>
  <c r="AM15" i="7"/>
  <c r="AN19" i="7"/>
  <c r="AO10" i="7"/>
  <c r="AM19" i="7"/>
  <c r="O5" i="7"/>
  <c r="AM5" i="7"/>
  <c r="AQ7" i="7"/>
  <c r="AR7" i="7"/>
  <c r="AQ9" i="7"/>
  <c r="AR9" i="7"/>
  <c r="AQ11" i="7"/>
  <c r="AR11" i="7"/>
  <c r="AQ13" i="7"/>
  <c r="AR13" i="7"/>
  <c r="AQ15" i="7"/>
  <c r="AR15" i="7"/>
  <c r="AQ17" i="7"/>
  <c r="AR17" i="7"/>
  <c r="AQ19" i="7"/>
  <c r="AR19" i="7"/>
  <c r="AQ21" i="7"/>
  <c r="AR21" i="7"/>
  <c r="AQ23" i="7"/>
  <c r="AR23" i="7"/>
  <c r="AQ25" i="7"/>
  <c r="AR25" i="7"/>
  <c r="AQ27" i="7"/>
  <c r="AR27" i="7"/>
  <c r="AQ29" i="7"/>
  <c r="AR29" i="7"/>
  <c r="AQ31" i="7"/>
  <c r="AR31" i="7"/>
  <c r="AQ33" i="7"/>
  <c r="AR33" i="7"/>
  <c r="AQ6" i="7"/>
  <c r="AR6" i="7"/>
  <c r="AQ8" i="7"/>
  <c r="AR8" i="7"/>
  <c r="AQ10" i="7"/>
  <c r="AR10" i="7"/>
  <c r="AQ12" i="7"/>
  <c r="AR12" i="7"/>
  <c r="AQ14" i="7"/>
  <c r="AR14" i="7"/>
  <c r="AQ16" i="7"/>
  <c r="AR16" i="7"/>
  <c r="AQ18" i="7"/>
  <c r="AR18" i="7"/>
  <c r="AQ20" i="7"/>
  <c r="AR20" i="7"/>
  <c r="AQ22" i="7"/>
  <c r="AR22" i="7"/>
  <c r="AQ24" i="7"/>
  <c r="AR24" i="7"/>
  <c r="AQ26" i="7"/>
  <c r="AR26" i="7"/>
  <c r="AQ28" i="7"/>
  <c r="AR28" i="7"/>
  <c r="AQ30" i="7"/>
  <c r="AR30" i="7"/>
  <c r="AQ32" i="7"/>
  <c r="AR32" i="7"/>
  <c r="AQ34" i="7"/>
  <c r="AR34" i="7"/>
  <c r="AQ5" i="7"/>
  <c r="AR5" i="7"/>
  <c r="BD5" i="7"/>
  <c r="BE5" i="7" s="1"/>
  <c r="AD51" i="5"/>
  <c r="AD49" i="5"/>
  <c r="AD47" i="5"/>
  <c r="AD45" i="5"/>
  <c r="AD43" i="5"/>
  <c r="AD41" i="5"/>
  <c r="AD39" i="5"/>
  <c r="AD50" i="5"/>
  <c r="AD48" i="5"/>
  <c r="AD46" i="5"/>
  <c r="AD44" i="5"/>
  <c r="AD42" i="5"/>
  <c r="AD40" i="5"/>
  <c r="T37" i="5"/>
  <c r="AD38" i="5"/>
  <c r="F50" i="5"/>
  <c r="F48" i="5"/>
  <c r="F46" i="5"/>
  <c r="F44" i="5"/>
  <c r="F42" i="5"/>
  <c r="F40" i="5"/>
  <c r="F38" i="5"/>
  <c r="F60" i="5"/>
  <c r="F58" i="5"/>
  <c r="F56" i="5"/>
  <c r="F54" i="5"/>
  <c r="F52" i="5"/>
  <c r="F65" i="5"/>
  <c r="F63" i="5"/>
  <c r="F61" i="5"/>
  <c r="H51" i="5"/>
  <c r="H49" i="5"/>
  <c r="H47" i="5"/>
  <c r="H45" i="5"/>
  <c r="H43" i="5"/>
  <c r="H41" i="5"/>
  <c r="H39" i="5"/>
  <c r="H37" i="5"/>
  <c r="H64" i="5"/>
  <c r="H62" i="5"/>
  <c r="H60" i="5"/>
  <c r="H58" i="5"/>
  <c r="H56" i="5"/>
  <c r="H54" i="5"/>
  <c r="H52" i="5"/>
  <c r="T3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F36" i="5"/>
  <c r="N41" i="7" s="1"/>
  <c r="F49" i="5"/>
  <c r="F47" i="5"/>
  <c r="F45" i="5"/>
  <c r="F43" i="5"/>
  <c r="F41" i="5"/>
  <c r="F39" i="5"/>
  <c r="F37" i="5"/>
  <c r="F59" i="5"/>
  <c r="F57" i="5"/>
  <c r="F55" i="5"/>
  <c r="F53" i="5"/>
  <c r="F51" i="5"/>
  <c r="F64" i="5"/>
  <c r="F62" i="5"/>
  <c r="H36" i="5"/>
  <c r="H50" i="5"/>
  <c r="H48" i="5"/>
  <c r="H46" i="5"/>
  <c r="H44" i="5"/>
  <c r="H42" i="5"/>
  <c r="H40" i="5"/>
  <c r="H38" i="5"/>
  <c r="H65" i="5"/>
  <c r="H63" i="5"/>
  <c r="H61" i="5"/>
  <c r="H59" i="5"/>
  <c r="H57" i="5"/>
  <c r="H55" i="5"/>
  <c r="H53" i="5"/>
  <c r="R36" i="5"/>
  <c r="T65" i="5"/>
  <c r="T64" i="5"/>
  <c r="T63" i="5"/>
  <c r="T62" i="5"/>
  <c r="T61" i="5"/>
  <c r="T60" i="5"/>
  <c r="T59" i="5"/>
  <c r="T58" i="5"/>
  <c r="T57" i="5"/>
  <c r="T56" i="5"/>
  <c r="T55" i="5"/>
  <c r="T54" i="5"/>
  <c r="T53" i="5"/>
  <c r="T52" i="5"/>
  <c r="T51" i="5"/>
  <c r="T50" i="5"/>
  <c r="T49" i="5"/>
  <c r="T48" i="5"/>
  <c r="T47" i="5"/>
  <c r="T46" i="5"/>
  <c r="T45" i="5"/>
  <c r="T44" i="5"/>
  <c r="T43" i="5"/>
  <c r="T42" i="5"/>
  <c r="T41" i="5"/>
  <c r="T40" i="5"/>
  <c r="T39" i="5"/>
  <c r="T38" i="5"/>
  <c r="E8" i="1"/>
  <c r="E9" i="1" s="1"/>
  <c r="E7" i="1"/>
  <c r="C9" i="1" l="1"/>
  <c r="C10" i="1" s="1"/>
  <c r="U20" i="7" s="1"/>
  <c r="U32" i="7"/>
  <c r="U28" i="7"/>
  <c r="U24" i="7"/>
  <c r="U16" i="7"/>
  <c r="U12" i="7"/>
  <c r="U8" i="7"/>
  <c r="U41" i="7"/>
  <c r="U67" i="7"/>
  <c r="U63" i="7"/>
  <c r="U59" i="7"/>
  <c r="U51" i="7"/>
  <c r="U47" i="7"/>
  <c r="U43" i="7"/>
  <c r="U31" i="7"/>
  <c r="U27" i="7"/>
  <c r="U23" i="7"/>
  <c r="U19" i="7"/>
  <c r="U11" i="7"/>
  <c r="U7" i="7"/>
  <c r="U68" i="7"/>
  <c r="U64" i="7"/>
  <c r="U60" i="7"/>
  <c r="U56" i="7"/>
  <c r="U52" i="7"/>
  <c r="U44" i="7"/>
  <c r="U34" i="7"/>
  <c r="U30" i="7"/>
  <c r="U26" i="7"/>
  <c r="U22" i="7"/>
  <c r="U18" i="7"/>
  <c r="U14" i="7"/>
  <c r="U6" i="7"/>
  <c r="U69" i="7"/>
  <c r="U65" i="7"/>
  <c r="U61" i="7"/>
  <c r="U57" i="7"/>
  <c r="U53" i="7"/>
  <c r="U49" i="7"/>
  <c r="U33" i="7"/>
  <c r="U29" i="7"/>
  <c r="U25" i="7"/>
  <c r="U21" i="7"/>
  <c r="U17" i="7"/>
  <c r="U13" i="7"/>
  <c r="U9" i="7"/>
  <c r="U66" i="7"/>
  <c r="U62" i="7"/>
  <c r="U58" i="7"/>
  <c r="U54" i="7"/>
  <c r="U50" i="7"/>
  <c r="U46" i="7"/>
  <c r="U42" i="7"/>
  <c r="AS5" i="7"/>
  <c r="AS34" i="7"/>
  <c r="AT34" i="7" s="1"/>
  <c r="AS32" i="7"/>
  <c r="AU32" i="7" s="1"/>
  <c r="AS30" i="7"/>
  <c r="AT30" i="7" s="1"/>
  <c r="AS28" i="7"/>
  <c r="AT28" i="7" s="1"/>
  <c r="AS26" i="7"/>
  <c r="AT26" i="7" s="1"/>
  <c r="AS24" i="7"/>
  <c r="AU24" i="7" s="1"/>
  <c r="AS20" i="7"/>
  <c r="AS18" i="7"/>
  <c r="AT18" i="7" s="1"/>
  <c r="AS16" i="7"/>
  <c r="AU16" i="7" s="1"/>
  <c r="AS14" i="7"/>
  <c r="AT14" i="7" s="1"/>
  <c r="AS12" i="7"/>
  <c r="AT12" i="7" s="1"/>
  <c r="AS10" i="7"/>
  <c r="AT10" i="7" s="1"/>
  <c r="AS8" i="7"/>
  <c r="AU8" i="7" s="1"/>
  <c r="AS33" i="7"/>
  <c r="AS31" i="7"/>
  <c r="AT31" i="7" s="1"/>
  <c r="AS29" i="7"/>
  <c r="AU29" i="7" s="1"/>
  <c r="AS27" i="7"/>
  <c r="AT27" i="7" s="1"/>
  <c r="AS25" i="7"/>
  <c r="AT25" i="7" s="1"/>
  <c r="AS23" i="7"/>
  <c r="AT23" i="7" s="1"/>
  <c r="AS21" i="7"/>
  <c r="AT21" i="7" s="1"/>
  <c r="AS17" i="7"/>
  <c r="AS15" i="7"/>
  <c r="AT15" i="7" s="1"/>
  <c r="AS13" i="7"/>
  <c r="AT13" i="7" s="1"/>
  <c r="AS11" i="7"/>
  <c r="AT11" i="7" s="1"/>
  <c r="AS9" i="7"/>
  <c r="AT9" i="7" s="1"/>
  <c r="AS7" i="7"/>
  <c r="AT7" i="7" s="1"/>
  <c r="AT32" i="7"/>
  <c r="AT24" i="7"/>
  <c r="AT20" i="7"/>
  <c r="AU20" i="7"/>
  <c r="AT16" i="7"/>
  <c r="AT8" i="7"/>
  <c r="AT33" i="7"/>
  <c r="AU33" i="7"/>
  <c r="AT29" i="7"/>
  <c r="AT17" i="7"/>
  <c r="AU17" i="7"/>
  <c r="AU9" i="7"/>
  <c r="AT5" i="7"/>
  <c r="AU5" i="7"/>
  <c r="AU23" i="7" l="1"/>
  <c r="AU25" i="7"/>
  <c r="AU12" i="7"/>
  <c r="AX13" i="7" s="1"/>
  <c r="BB13" i="7" s="1"/>
  <c r="AU28" i="7"/>
  <c r="AW28" i="7" s="1"/>
  <c r="BA28" i="7" s="1"/>
  <c r="AU13" i="7"/>
  <c r="AS19" i="7"/>
  <c r="AT19" i="7" s="1"/>
  <c r="AS6" i="7"/>
  <c r="AT6" i="7" s="1"/>
  <c r="AS22" i="7"/>
  <c r="AT22" i="7" s="1"/>
  <c r="U5" i="7"/>
  <c r="U70" i="7"/>
  <c r="U45" i="7"/>
  <c r="U10" i="7"/>
  <c r="V10" i="7" s="1"/>
  <c r="U48" i="7"/>
  <c r="U15" i="7"/>
  <c r="V15" i="7" s="1"/>
  <c r="U55" i="7"/>
  <c r="V55" i="7" s="1"/>
  <c r="AU21" i="7"/>
  <c r="AW21" i="7" s="1"/>
  <c r="BA21" i="7" s="1"/>
  <c r="AU7" i="7"/>
  <c r="AU10" i="7"/>
  <c r="AU15" i="7"/>
  <c r="AX16" i="7" s="1"/>
  <c r="BB16" i="7" s="1"/>
  <c r="AU31" i="7"/>
  <c r="AX32" i="7" s="1"/>
  <c r="BB32" i="7" s="1"/>
  <c r="AU11" i="7"/>
  <c r="AW11" i="7" s="1"/>
  <c r="BA11" i="7" s="1"/>
  <c r="AU19" i="7"/>
  <c r="AW19" i="7" s="1"/>
  <c r="BA19" i="7" s="1"/>
  <c r="AU27" i="7"/>
  <c r="AW27" i="7" s="1"/>
  <c r="BA27" i="7" s="1"/>
  <c r="AU14" i="7"/>
  <c r="AU30" i="7"/>
  <c r="AX31" i="7" s="1"/>
  <c r="BB31" i="7" s="1"/>
  <c r="AU18" i="7"/>
  <c r="AX19" i="7" s="1"/>
  <c r="BB19" i="7" s="1"/>
  <c r="AU26" i="7"/>
  <c r="AU34" i="7"/>
  <c r="AY34" i="7" s="1"/>
  <c r="BC34" i="7" s="1"/>
  <c r="V42" i="7"/>
  <c r="G42" i="7"/>
  <c r="V50" i="7"/>
  <c r="G50" i="7"/>
  <c r="V58" i="7"/>
  <c r="G58" i="7"/>
  <c r="V66" i="7"/>
  <c r="G66" i="7"/>
  <c r="V9" i="7"/>
  <c r="G9" i="7"/>
  <c r="V17" i="7"/>
  <c r="G17" i="7"/>
  <c r="V25" i="7"/>
  <c r="G25" i="7"/>
  <c r="V33" i="7"/>
  <c r="G33" i="7"/>
  <c r="V49" i="7"/>
  <c r="G49" i="7"/>
  <c r="V57" i="7"/>
  <c r="G57" i="7"/>
  <c r="V65" i="7"/>
  <c r="G65" i="7"/>
  <c r="V6" i="7"/>
  <c r="G6" i="7"/>
  <c r="V14" i="7"/>
  <c r="G14" i="7"/>
  <c r="V22" i="7"/>
  <c r="G22" i="7"/>
  <c r="V30" i="7"/>
  <c r="G30" i="7"/>
  <c r="V44" i="7"/>
  <c r="G44" i="7"/>
  <c r="V52" i="7"/>
  <c r="G52" i="7"/>
  <c r="V60" i="7"/>
  <c r="G60" i="7"/>
  <c r="V68" i="7"/>
  <c r="G68" i="7"/>
  <c r="V11" i="7"/>
  <c r="G11" i="7"/>
  <c r="V19" i="7"/>
  <c r="G19" i="7"/>
  <c r="V27" i="7"/>
  <c r="G27" i="7"/>
  <c r="V43" i="7"/>
  <c r="G43" i="7"/>
  <c r="V51" i="7"/>
  <c r="G51" i="7"/>
  <c r="V59" i="7"/>
  <c r="G59" i="7"/>
  <c r="V67" i="7"/>
  <c r="G67" i="7"/>
  <c r="V8" i="7"/>
  <c r="G8" i="7"/>
  <c r="V16" i="7"/>
  <c r="G16" i="7"/>
  <c r="V24" i="7"/>
  <c r="G24" i="7"/>
  <c r="V32" i="7"/>
  <c r="G32" i="7"/>
  <c r="V5" i="7"/>
  <c r="G5" i="7"/>
  <c r="V46" i="7"/>
  <c r="G46" i="7"/>
  <c r="V54" i="7"/>
  <c r="G54" i="7"/>
  <c r="V62" i="7"/>
  <c r="G62" i="7"/>
  <c r="V70" i="7"/>
  <c r="G70" i="7"/>
  <c r="V13" i="7"/>
  <c r="G13" i="7"/>
  <c r="V21" i="7"/>
  <c r="G21" i="7"/>
  <c r="V29" i="7"/>
  <c r="G29" i="7"/>
  <c r="V45" i="7"/>
  <c r="G45" i="7"/>
  <c r="V53" i="7"/>
  <c r="G53" i="7"/>
  <c r="V61" i="7"/>
  <c r="G61" i="7"/>
  <c r="V69" i="7"/>
  <c r="G69" i="7"/>
  <c r="G10" i="7"/>
  <c r="V18" i="7"/>
  <c r="G18" i="7"/>
  <c r="V26" i="7"/>
  <c r="G26" i="7"/>
  <c r="V34" i="7"/>
  <c r="G34" i="7"/>
  <c r="V48" i="7"/>
  <c r="G48" i="7"/>
  <c r="V56" i="7"/>
  <c r="G56" i="7"/>
  <c r="V64" i="7"/>
  <c r="G64" i="7"/>
  <c r="V7" i="7"/>
  <c r="G7" i="7"/>
  <c r="G15" i="7"/>
  <c r="V23" i="7"/>
  <c r="G23" i="7"/>
  <c r="V31" i="7"/>
  <c r="G31" i="7"/>
  <c r="V47" i="7"/>
  <c r="G47" i="7"/>
  <c r="V63" i="7"/>
  <c r="G63" i="7"/>
  <c r="V41" i="7"/>
  <c r="G41" i="7"/>
  <c r="V12" i="7"/>
  <c r="G12" i="7"/>
  <c r="V20" i="7"/>
  <c r="G20" i="7"/>
  <c r="V28" i="7"/>
  <c r="G28" i="7"/>
  <c r="AW9" i="7"/>
  <c r="BA9" i="7" s="1"/>
  <c r="AY9" i="7"/>
  <c r="BC9" i="7" s="1"/>
  <c r="AX10" i="7"/>
  <c r="BB10" i="7" s="1"/>
  <c r="AV9" i="7"/>
  <c r="AZ9" i="7" s="1"/>
  <c r="AW13" i="7"/>
  <c r="BA13" i="7" s="1"/>
  <c r="AY13" i="7"/>
  <c r="BC13" i="7" s="1"/>
  <c r="AX14" i="7"/>
  <c r="BB14" i="7" s="1"/>
  <c r="AV13" i="7"/>
  <c r="AZ13" i="7" s="1"/>
  <c r="AW17" i="7"/>
  <c r="BA17" i="7" s="1"/>
  <c r="AY17" i="7"/>
  <c r="BC17" i="7" s="1"/>
  <c r="AX18" i="7"/>
  <c r="BB18" i="7" s="1"/>
  <c r="AV17" i="7"/>
  <c r="AZ17" i="7" s="1"/>
  <c r="AW23" i="7"/>
  <c r="BA23" i="7" s="1"/>
  <c r="AY23" i="7"/>
  <c r="BC23" i="7" s="1"/>
  <c r="AX24" i="7"/>
  <c r="BB24" i="7" s="1"/>
  <c r="AV23" i="7"/>
  <c r="AZ23" i="7" s="1"/>
  <c r="AW31" i="7"/>
  <c r="BA31" i="7" s="1"/>
  <c r="AY31" i="7"/>
  <c r="BC31" i="7" s="1"/>
  <c r="AW33" i="7"/>
  <c r="BA33" i="7" s="1"/>
  <c r="AY33" i="7"/>
  <c r="BC33" i="7" s="1"/>
  <c r="AX34" i="7"/>
  <c r="BB34" i="7" s="1"/>
  <c r="AV33" i="7"/>
  <c r="AZ33" i="7" s="1"/>
  <c r="AW7" i="7"/>
  <c r="BA7" i="7" s="1"/>
  <c r="AY7" i="7"/>
  <c r="BC7" i="7" s="1"/>
  <c r="AX8" i="7"/>
  <c r="BB8" i="7" s="1"/>
  <c r="AV7" i="7"/>
  <c r="AZ7" i="7" s="1"/>
  <c r="AY11" i="7"/>
  <c r="BC11" i="7" s="1"/>
  <c r="AV11" i="7"/>
  <c r="AZ11" i="7" s="1"/>
  <c r="AW15" i="7"/>
  <c r="BA15" i="7" s="1"/>
  <c r="AY15" i="7"/>
  <c r="BC15" i="7" s="1"/>
  <c r="AW25" i="7"/>
  <c r="BA25" i="7" s="1"/>
  <c r="AY25" i="7"/>
  <c r="BC25" i="7" s="1"/>
  <c r="AX26" i="7"/>
  <c r="BB26" i="7" s="1"/>
  <c r="AV25" i="7"/>
  <c r="AZ25" i="7" s="1"/>
  <c r="AW29" i="7"/>
  <c r="BA29" i="7" s="1"/>
  <c r="AY29" i="7"/>
  <c r="BC29" i="7" s="1"/>
  <c r="AX30" i="7"/>
  <c r="BB30" i="7" s="1"/>
  <c r="AV29" i="7"/>
  <c r="AZ29" i="7" s="1"/>
  <c r="AW8" i="7"/>
  <c r="BA8" i="7" s="1"/>
  <c r="AY8" i="7"/>
  <c r="BC8" i="7" s="1"/>
  <c r="AX9" i="7"/>
  <c r="BB9" i="7" s="1"/>
  <c r="AV8" i="7"/>
  <c r="AZ8" i="7" s="1"/>
  <c r="AW10" i="7"/>
  <c r="BA10" i="7" s="1"/>
  <c r="AY10" i="7"/>
  <c r="BC10" i="7" s="1"/>
  <c r="AX11" i="7"/>
  <c r="BB11" i="7" s="1"/>
  <c r="AV10" i="7"/>
  <c r="AZ10" i="7" s="1"/>
  <c r="AW12" i="7"/>
  <c r="BA12" i="7" s="1"/>
  <c r="AY12" i="7"/>
  <c r="BC12" i="7" s="1"/>
  <c r="AV12" i="7"/>
  <c r="AZ12" i="7" s="1"/>
  <c r="AW14" i="7"/>
  <c r="BA14" i="7" s="1"/>
  <c r="AY14" i="7"/>
  <c r="BC14" i="7" s="1"/>
  <c r="AX15" i="7"/>
  <c r="BB15" i="7" s="1"/>
  <c r="AV14" i="7"/>
  <c r="AZ14" i="7" s="1"/>
  <c r="AW16" i="7"/>
  <c r="BA16" i="7" s="1"/>
  <c r="AY16" i="7"/>
  <c r="BC16" i="7" s="1"/>
  <c r="AX17" i="7"/>
  <c r="BB17" i="7" s="1"/>
  <c r="AV16" i="7"/>
  <c r="AZ16" i="7" s="1"/>
  <c r="AW18" i="7"/>
  <c r="BA18" i="7" s="1"/>
  <c r="AY18" i="7"/>
  <c r="BC18" i="7" s="1"/>
  <c r="AW20" i="7"/>
  <c r="BA20" i="7" s="1"/>
  <c r="AY20" i="7"/>
  <c r="BC20" i="7" s="1"/>
  <c r="AX21" i="7"/>
  <c r="BB21" i="7" s="1"/>
  <c r="AV20" i="7"/>
  <c r="AZ20" i="7" s="1"/>
  <c r="AW24" i="7"/>
  <c r="BA24" i="7" s="1"/>
  <c r="AY24" i="7"/>
  <c r="BC24" i="7" s="1"/>
  <c r="AX25" i="7"/>
  <c r="BB25" i="7" s="1"/>
  <c r="AV24" i="7"/>
  <c r="AZ24" i="7" s="1"/>
  <c r="AW26" i="7"/>
  <c r="BA26" i="7" s="1"/>
  <c r="AY26" i="7"/>
  <c r="BC26" i="7" s="1"/>
  <c r="AX27" i="7"/>
  <c r="BB27" i="7" s="1"/>
  <c r="AV26" i="7"/>
  <c r="AZ26" i="7" s="1"/>
  <c r="AY28" i="7"/>
  <c r="BC28" i="7" s="1"/>
  <c r="AV28" i="7"/>
  <c r="AZ28" i="7" s="1"/>
  <c r="AW30" i="7"/>
  <c r="BA30" i="7" s="1"/>
  <c r="AY30" i="7"/>
  <c r="BC30" i="7" s="1"/>
  <c r="AW32" i="7"/>
  <c r="BA32" i="7" s="1"/>
  <c r="AY32" i="7"/>
  <c r="BC32" i="7" s="1"/>
  <c r="AX33" i="7"/>
  <c r="BB33" i="7" s="1"/>
  <c r="AV32" i="7"/>
  <c r="AZ32" i="7" s="1"/>
  <c r="AV34" i="7"/>
  <c r="AZ34" i="7" s="1"/>
  <c r="AW34" i="7"/>
  <c r="BA34" i="7" s="1"/>
  <c r="AW5" i="7"/>
  <c r="BA5" i="7" s="1"/>
  <c r="AY5" i="7"/>
  <c r="BC5" i="7" s="1"/>
  <c r="AX6" i="7"/>
  <c r="BB6" i="7" s="1"/>
  <c r="AV5" i="7"/>
  <c r="AZ5" i="7" s="1"/>
  <c r="AV19" i="7" l="1"/>
  <c r="AZ19" i="7" s="1"/>
  <c r="AV27" i="7"/>
  <c r="AZ27" i="7" s="1"/>
  <c r="AV21" i="7"/>
  <c r="AZ21" i="7" s="1"/>
  <c r="AX29" i="7"/>
  <c r="BB29" i="7" s="1"/>
  <c r="AX20" i="7"/>
  <c r="BB20" i="7" s="1"/>
  <c r="AX12" i="7"/>
  <c r="BB12" i="7" s="1"/>
  <c r="AX28" i="7"/>
  <c r="BB28" i="7" s="1"/>
  <c r="AX22" i="7"/>
  <c r="BB22" i="7" s="1"/>
  <c r="AU22" i="7"/>
  <c r="AY19" i="7"/>
  <c r="BC19" i="7" s="1"/>
  <c r="AY27" i="7"/>
  <c r="BC27" i="7" s="1"/>
  <c r="G55" i="7"/>
  <c r="AV30" i="7"/>
  <c r="AZ30" i="7" s="1"/>
  <c r="AV18" i="7"/>
  <c r="AZ18" i="7" s="1"/>
  <c r="AV15" i="7"/>
  <c r="AZ15" i="7" s="1"/>
  <c r="AV31" i="7"/>
  <c r="AZ31" i="7" s="1"/>
  <c r="AY21" i="7"/>
  <c r="BC21" i="7" s="1"/>
  <c r="AU6" i="7"/>
  <c r="Z28" i="7"/>
  <c r="AD28" i="7" s="1"/>
  <c r="X28" i="7"/>
  <c r="AB28" i="7" s="1"/>
  <c r="W28" i="7"/>
  <c r="AA28" i="7" s="1"/>
  <c r="Y29" i="7"/>
  <c r="AC29" i="7" s="1"/>
  <c r="Z20" i="7"/>
  <c r="AD20" i="7" s="1"/>
  <c r="X20" i="7"/>
  <c r="AB20" i="7" s="1"/>
  <c r="W20" i="7"/>
  <c r="AA20" i="7" s="1"/>
  <c r="Y21" i="7"/>
  <c r="AC21" i="7" s="1"/>
  <c r="Z12" i="7"/>
  <c r="AD12" i="7" s="1"/>
  <c r="X12" i="7"/>
  <c r="AB12" i="7" s="1"/>
  <c r="W12" i="7"/>
  <c r="AA12" i="7" s="1"/>
  <c r="Y13" i="7"/>
  <c r="AC13" i="7" s="1"/>
  <c r="W41" i="7"/>
  <c r="AA41" i="7" s="1"/>
  <c r="Y41" i="7"/>
  <c r="AC41" i="7" s="1"/>
  <c r="Z41" i="7"/>
  <c r="AD41" i="7" s="1"/>
  <c r="X41" i="7"/>
  <c r="AB41" i="7" s="1"/>
  <c r="W63" i="7"/>
  <c r="AA63" i="7" s="1"/>
  <c r="Z63" i="7"/>
  <c r="AD63" i="7" s="1"/>
  <c r="Y63" i="7"/>
  <c r="AC63" i="7" s="1"/>
  <c r="X63" i="7"/>
  <c r="AB63" i="7" s="1"/>
  <c r="X55" i="7"/>
  <c r="AB55" i="7" s="1"/>
  <c r="W55" i="7"/>
  <c r="AA55" i="7" s="1"/>
  <c r="Z55" i="7"/>
  <c r="AD55" i="7" s="1"/>
  <c r="Y55" i="7"/>
  <c r="AC55" i="7" s="1"/>
  <c r="X47" i="7"/>
  <c r="AB47" i="7" s="1"/>
  <c r="W47" i="7"/>
  <c r="AA47" i="7" s="1"/>
  <c r="Z47" i="7"/>
  <c r="AD47" i="7" s="1"/>
  <c r="Y47" i="7"/>
  <c r="AC47" i="7" s="1"/>
  <c r="Z31" i="7"/>
  <c r="AD31" i="7" s="1"/>
  <c r="Y32" i="7"/>
  <c r="AC32" i="7" s="1"/>
  <c r="X31" i="7"/>
  <c r="AB31" i="7" s="1"/>
  <c r="W31" i="7"/>
  <c r="AA31" i="7" s="1"/>
  <c r="Z23" i="7"/>
  <c r="AD23" i="7" s="1"/>
  <c r="Y24" i="7"/>
  <c r="AC24" i="7" s="1"/>
  <c r="X23" i="7"/>
  <c r="AB23" i="7" s="1"/>
  <c r="W23" i="7"/>
  <c r="AA23" i="7" s="1"/>
  <c r="Z15" i="7"/>
  <c r="AD15" i="7" s="1"/>
  <c r="Y16" i="7"/>
  <c r="AC16" i="7" s="1"/>
  <c r="X15" i="7"/>
  <c r="AB15" i="7" s="1"/>
  <c r="W15" i="7"/>
  <c r="AA15" i="7" s="1"/>
  <c r="W7" i="7"/>
  <c r="AA7" i="7" s="1"/>
  <c r="Z7" i="7"/>
  <c r="AD7" i="7" s="1"/>
  <c r="Y8" i="7"/>
  <c r="AC8" i="7" s="1"/>
  <c r="X7" i="7"/>
  <c r="AB7" i="7" s="1"/>
  <c r="W64" i="7"/>
  <c r="AA64" i="7" s="1"/>
  <c r="Z64" i="7"/>
  <c r="AD64" i="7" s="1"/>
  <c r="Y64" i="7"/>
  <c r="AC64" i="7" s="1"/>
  <c r="X64" i="7"/>
  <c r="AB64" i="7" s="1"/>
  <c r="W56" i="7"/>
  <c r="AA56" i="7" s="1"/>
  <c r="Z56" i="7"/>
  <c r="AD56" i="7" s="1"/>
  <c r="Y56" i="7"/>
  <c r="AC56" i="7" s="1"/>
  <c r="X56" i="7"/>
  <c r="AB56" i="7" s="1"/>
  <c r="W48" i="7"/>
  <c r="AA48" i="7" s="1"/>
  <c r="Z48" i="7"/>
  <c r="AD48" i="7" s="1"/>
  <c r="Y48" i="7"/>
  <c r="AC48" i="7" s="1"/>
  <c r="X48" i="7"/>
  <c r="AB48" i="7" s="1"/>
  <c r="W34" i="7"/>
  <c r="AA34" i="7" s="1"/>
  <c r="X34" i="7"/>
  <c r="AB34" i="7" s="1"/>
  <c r="Z34" i="7"/>
  <c r="AD34" i="7" s="1"/>
  <c r="Y27" i="7"/>
  <c r="AC27" i="7" s="1"/>
  <c r="W26" i="7"/>
  <c r="AA26" i="7" s="1"/>
  <c r="X26" i="7"/>
  <c r="AB26" i="7" s="1"/>
  <c r="Z26" i="7"/>
  <c r="AD26" i="7" s="1"/>
  <c r="Y19" i="7"/>
  <c r="AC19" i="7" s="1"/>
  <c r="W18" i="7"/>
  <c r="AA18" i="7" s="1"/>
  <c r="X18" i="7"/>
  <c r="AB18" i="7" s="1"/>
  <c r="Z18" i="7"/>
  <c r="AD18" i="7" s="1"/>
  <c r="Y11" i="7"/>
  <c r="AC11" i="7" s="1"/>
  <c r="W10" i="7"/>
  <c r="AA10" i="7" s="1"/>
  <c r="X10" i="7"/>
  <c r="AB10" i="7" s="1"/>
  <c r="Z10" i="7"/>
  <c r="AD10" i="7" s="1"/>
  <c r="Z69" i="7"/>
  <c r="AD69" i="7" s="1"/>
  <c r="Y69" i="7"/>
  <c r="AC69" i="7" s="1"/>
  <c r="W69" i="7"/>
  <c r="AA69" i="7" s="1"/>
  <c r="X69" i="7"/>
  <c r="AB69" i="7" s="1"/>
  <c r="Z61" i="7"/>
  <c r="AD61" i="7" s="1"/>
  <c r="Y61" i="7"/>
  <c r="AC61" i="7" s="1"/>
  <c r="W61" i="7"/>
  <c r="AA61" i="7" s="1"/>
  <c r="X61" i="7"/>
  <c r="AB61" i="7" s="1"/>
  <c r="Z53" i="7"/>
  <c r="AD53" i="7" s="1"/>
  <c r="Y53" i="7"/>
  <c r="AC53" i="7" s="1"/>
  <c r="X53" i="7"/>
  <c r="AB53" i="7" s="1"/>
  <c r="W53" i="7"/>
  <c r="AA53" i="7" s="1"/>
  <c r="Z45" i="7"/>
  <c r="AD45" i="7" s="1"/>
  <c r="Y45" i="7"/>
  <c r="AC45" i="7" s="1"/>
  <c r="X45" i="7"/>
  <c r="AB45" i="7" s="1"/>
  <c r="W45" i="7"/>
  <c r="AA45" i="7" s="1"/>
  <c r="W29" i="7"/>
  <c r="AA29" i="7" s="1"/>
  <c r="Z29" i="7"/>
  <c r="AD29" i="7" s="1"/>
  <c r="X29" i="7"/>
  <c r="AB29" i="7" s="1"/>
  <c r="Y30" i="7"/>
  <c r="AC30" i="7" s="1"/>
  <c r="W21" i="7"/>
  <c r="AA21" i="7" s="1"/>
  <c r="Z21" i="7"/>
  <c r="AD21" i="7" s="1"/>
  <c r="X21" i="7"/>
  <c r="AB21" i="7" s="1"/>
  <c r="Y22" i="7"/>
  <c r="AC22" i="7" s="1"/>
  <c r="W13" i="7"/>
  <c r="AA13" i="7" s="1"/>
  <c r="Z13" i="7"/>
  <c r="AD13" i="7" s="1"/>
  <c r="X13" i="7"/>
  <c r="AB13" i="7" s="1"/>
  <c r="Y14" i="7"/>
  <c r="AC14" i="7" s="1"/>
  <c r="W70" i="7"/>
  <c r="AA70" i="7" s="1"/>
  <c r="Z70" i="7"/>
  <c r="AD70" i="7" s="1"/>
  <c r="X70" i="7"/>
  <c r="AB70" i="7" s="1"/>
  <c r="Y70" i="7"/>
  <c r="AC70" i="7" s="1"/>
  <c r="W62" i="7"/>
  <c r="AA62" i="7" s="1"/>
  <c r="Z62" i="7"/>
  <c r="AD62" i="7" s="1"/>
  <c r="X62" i="7"/>
  <c r="AB62" i="7" s="1"/>
  <c r="Y62" i="7"/>
  <c r="AC62" i="7" s="1"/>
  <c r="X54" i="7"/>
  <c r="AB54" i="7" s="1"/>
  <c r="W54" i="7"/>
  <c r="AA54" i="7" s="1"/>
  <c r="Z54" i="7"/>
  <c r="AD54" i="7" s="1"/>
  <c r="Y54" i="7"/>
  <c r="AC54" i="7" s="1"/>
  <c r="X46" i="7"/>
  <c r="AB46" i="7" s="1"/>
  <c r="W46" i="7"/>
  <c r="AA46" i="7" s="1"/>
  <c r="Z46" i="7"/>
  <c r="AD46" i="7" s="1"/>
  <c r="Y46" i="7"/>
  <c r="AC46" i="7" s="1"/>
  <c r="W5" i="7"/>
  <c r="AA5" i="7" s="1"/>
  <c r="Z5" i="7"/>
  <c r="AD5" i="7" s="1"/>
  <c r="Y6" i="7"/>
  <c r="AC6" i="7" s="1"/>
  <c r="X5" i="7"/>
  <c r="AB5" i="7" s="1"/>
  <c r="W32" i="7"/>
  <c r="AA32" i="7" s="1"/>
  <c r="Z32" i="7"/>
  <c r="AD32" i="7" s="1"/>
  <c r="Y33" i="7"/>
  <c r="AC33" i="7" s="1"/>
  <c r="X32" i="7"/>
  <c r="AB32" i="7" s="1"/>
  <c r="W24" i="7"/>
  <c r="AA24" i="7" s="1"/>
  <c r="Z24" i="7"/>
  <c r="AD24" i="7" s="1"/>
  <c r="Y25" i="7"/>
  <c r="AC25" i="7" s="1"/>
  <c r="X24" i="7"/>
  <c r="AB24" i="7" s="1"/>
  <c r="W16" i="7"/>
  <c r="AA16" i="7" s="1"/>
  <c r="Z16" i="7"/>
  <c r="AD16" i="7" s="1"/>
  <c r="Y17" i="7"/>
  <c r="AC17" i="7" s="1"/>
  <c r="X16" i="7"/>
  <c r="AB16" i="7" s="1"/>
  <c r="W8" i="7"/>
  <c r="AA8" i="7" s="1"/>
  <c r="Z8" i="7"/>
  <c r="AD8" i="7" s="1"/>
  <c r="Y9" i="7"/>
  <c r="AC9" i="7" s="1"/>
  <c r="X8" i="7"/>
  <c r="AB8" i="7" s="1"/>
  <c r="X67" i="7"/>
  <c r="AB67" i="7" s="1"/>
  <c r="Z67" i="7"/>
  <c r="AD67" i="7" s="1"/>
  <c r="W67" i="7"/>
  <c r="AA67" i="7" s="1"/>
  <c r="Y67" i="7"/>
  <c r="AC67" i="7" s="1"/>
  <c r="X59" i="7"/>
  <c r="AB59" i="7" s="1"/>
  <c r="Z59" i="7"/>
  <c r="AD59" i="7" s="1"/>
  <c r="Y59" i="7"/>
  <c r="AC59" i="7" s="1"/>
  <c r="W59" i="7"/>
  <c r="AA59" i="7" s="1"/>
  <c r="Z51" i="7"/>
  <c r="AD51" i="7" s="1"/>
  <c r="X51" i="7"/>
  <c r="AB51" i="7" s="1"/>
  <c r="Y51" i="7"/>
  <c r="AC51" i="7" s="1"/>
  <c r="W51" i="7"/>
  <c r="AA51" i="7" s="1"/>
  <c r="Z43" i="7"/>
  <c r="AD43" i="7" s="1"/>
  <c r="X43" i="7"/>
  <c r="AB43" i="7" s="1"/>
  <c r="Y43" i="7"/>
  <c r="AC43" i="7" s="1"/>
  <c r="W43" i="7"/>
  <c r="AA43" i="7" s="1"/>
  <c r="W27" i="7"/>
  <c r="AA27" i="7" s="1"/>
  <c r="Z27" i="7"/>
  <c r="AD27" i="7" s="1"/>
  <c r="Y28" i="7"/>
  <c r="AC28" i="7" s="1"/>
  <c r="X27" i="7"/>
  <c r="AB27" i="7" s="1"/>
  <c r="W19" i="7"/>
  <c r="AA19" i="7" s="1"/>
  <c r="Z19" i="7"/>
  <c r="AD19" i="7" s="1"/>
  <c r="Y20" i="7"/>
  <c r="AC20" i="7" s="1"/>
  <c r="X19" i="7"/>
  <c r="AB19" i="7" s="1"/>
  <c r="W11" i="7"/>
  <c r="AA11" i="7" s="1"/>
  <c r="Z11" i="7"/>
  <c r="AD11" i="7" s="1"/>
  <c r="Y12" i="7"/>
  <c r="AC12" i="7" s="1"/>
  <c r="X11" i="7"/>
  <c r="AB11" i="7" s="1"/>
  <c r="X68" i="7"/>
  <c r="AB68" i="7" s="1"/>
  <c r="Z68" i="7"/>
  <c r="AD68" i="7" s="1"/>
  <c r="Y68" i="7"/>
  <c r="AC68" i="7" s="1"/>
  <c r="W68" i="7"/>
  <c r="AA68" i="7" s="1"/>
  <c r="X60" i="7"/>
  <c r="AB60" i="7" s="1"/>
  <c r="Z60" i="7"/>
  <c r="AD60" i="7" s="1"/>
  <c r="Y60" i="7"/>
  <c r="AC60" i="7" s="1"/>
  <c r="W60" i="7"/>
  <c r="AA60" i="7" s="1"/>
  <c r="Z52" i="7"/>
  <c r="AD52" i="7" s="1"/>
  <c r="Y52" i="7"/>
  <c r="AC52" i="7" s="1"/>
  <c r="X52" i="7"/>
  <c r="AB52" i="7" s="1"/>
  <c r="W52" i="7"/>
  <c r="AA52" i="7" s="1"/>
  <c r="Z44" i="7"/>
  <c r="AD44" i="7" s="1"/>
  <c r="Y44" i="7"/>
  <c r="AC44" i="7" s="1"/>
  <c r="X44" i="7"/>
  <c r="AB44" i="7" s="1"/>
  <c r="W44" i="7"/>
  <c r="AA44" i="7" s="1"/>
  <c r="W30" i="7"/>
  <c r="AA30" i="7" s="1"/>
  <c r="X30" i="7"/>
  <c r="AB30" i="7" s="1"/>
  <c r="Y31" i="7"/>
  <c r="AC31" i="7" s="1"/>
  <c r="Z30" i="7"/>
  <c r="AD30" i="7" s="1"/>
  <c r="W22" i="7"/>
  <c r="AA22" i="7" s="1"/>
  <c r="X22" i="7"/>
  <c r="AB22" i="7" s="1"/>
  <c r="Y23" i="7"/>
  <c r="AC23" i="7" s="1"/>
  <c r="Z22" i="7"/>
  <c r="AD22" i="7" s="1"/>
  <c r="W14" i="7"/>
  <c r="AA14" i="7" s="1"/>
  <c r="X14" i="7"/>
  <c r="AB14" i="7" s="1"/>
  <c r="Y15" i="7"/>
  <c r="AC15" i="7" s="1"/>
  <c r="Z14" i="7"/>
  <c r="AD14" i="7" s="1"/>
  <c r="W6" i="7"/>
  <c r="AA6" i="7" s="1"/>
  <c r="X6" i="7"/>
  <c r="AB6" i="7" s="1"/>
  <c r="Y7" i="7"/>
  <c r="AC7" i="7" s="1"/>
  <c r="Z6" i="7"/>
  <c r="AD6" i="7" s="1"/>
  <c r="Z65" i="7"/>
  <c r="AD65" i="7" s="1"/>
  <c r="Y65" i="7"/>
  <c r="AC65" i="7" s="1"/>
  <c r="X65" i="7"/>
  <c r="AB65" i="7" s="1"/>
  <c r="W65" i="7"/>
  <c r="AA65" i="7" s="1"/>
  <c r="Z57" i="7"/>
  <c r="AD57" i="7" s="1"/>
  <c r="Y57" i="7"/>
  <c r="AC57" i="7" s="1"/>
  <c r="X57" i="7"/>
  <c r="AB57" i="7" s="1"/>
  <c r="W57" i="7"/>
  <c r="AA57" i="7" s="1"/>
  <c r="Z49" i="7"/>
  <c r="AD49" i="7" s="1"/>
  <c r="Y49" i="7"/>
  <c r="AC49" i="7" s="1"/>
  <c r="X49" i="7"/>
  <c r="AB49" i="7" s="1"/>
  <c r="W49" i="7"/>
  <c r="AA49" i="7" s="1"/>
  <c r="X33" i="7"/>
  <c r="AB33" i="7" s="1"/>
  <c r="Z33" i="7"/>
  <c r="AD33" i="7" s="1"/>
  <c r="Y34" i="7"/>
  <c r="AC34" i="7" s="1"/>
  <c r="W33" i="7"/>
  <c r="AA33" i="7" s="1"/>
  <c r="X25" i="7"/>
  <c r="AB25" i="7" s="1"/>
  <c r="Z25" i="7"/>
  <c r="AD25" i="7" s="1"/>
  <c r="Y26" i="7"/>
  <c r="AC26" i="7" s="1"/>
  <c r="W25" i="7"/>
  <c r="AA25" i="7" s="1"/>
  <c r="X17" i="7"/>
  <c r="AB17" i="7" s="1"/>
  <c r="Z17" i="7"/>
  <c r="AD17" i="7" s="1"/>
  <c r="Y18" i="7"/>
  <c r="AC18" i="7" s="1"/>
  <c r="W17" i="7"/>
  <c r="AA17" i="7" s="1"/>
  <c r="X9" i="7"/>
  <c r="AB9" i="7" s="1"/>
  <c r="W9" i="7"/>
  <c r="AA9" i="7" s="1"/>
  <c r="Z9" i="7"/>
  <c r="AD9" i="7" s="1"/>
  <c r="Y10" i="7"/>
  <c r="AC10" i="7" s="1"/>
  <c r="X66" i="7"/>
  <c r="AB66" i="7" s="1"/>
  <c r="W66" i="7"/>
  <c r="AA66" i="7" s="1"/>
  <c r="Z66" i="7"/>
  <c r="AD66" i="7" s="1"/>
  <c r="Y66" i="7"/>
  <c r="AC66" i="7" s="1"/>
  <c r="X58" i="7"/>
  <c r="AB58" i="7" s="1"/>
  <c r="Z58" i="7"/>
  <c r="AD58" i="7" s="1"/>
  <c r="W58" i="7"/>
  <c r="AA58" i="7" s="1"/>
  <c r="Y58" i="7"/>
  <c r="AC58" i="7" s="1"/>
  <c r="X50" i="7"/>
  <c r="AB50" i="7" s="1"/>
  <c r="Z50" i="7"/>
  <c r="AD50" i="7" s="1"/>
  <c r="W50" i="7"/>
  <c r="AA50" i="7" s="1"/>
  <c r="Y50" i="7"/>
  <c r="AC50" i="7" s="1"/>
  <c r="X42" i="7"/>
  <c r="AB42" i="7" s="1"/>
  <c r="Z42" i="7"/>
  <c r="AD42" i="7" s="1"/>
  <c r="W42" i="7"/>
  <c r="AA42" i="7" s="1"/>
  <c r="Y42" i="7"/>
  <c r="AC42" i="7" s="1"/>
  <c r="AX7" i="7" l="1"/>
  <c r="BB7" i="7" s="1"/>
  <c r="AY6" i="7"/>
  <c r="BC6" i="7" s="1"/>
  <c r="AV6" i="7"/>
  <c r="AZ6" i="7" s="1"/>
  <c r="BF5" i="7" s="1"/>
  <c r="AW6" i="7"/>
  <c r="BA6" i="7" s="1"/>
  <c r="AX23" i="7"/>
  <c r="BB23" i="7" s="1"/>
  <c r="AY22" i="7"/>
  <c r="BC22" i="7" s="1"/>
  <c r="AV22" i="7"/>
  <c r="AZ22" i="7" s="1"/>
  <c r="AW22" i="7"/>
  <c r="BA22" i="7" s="1"/>
  <c r="AG41" i="7"/>
  <c r="AG5" i="7"/>
</calcChain>
</file>

<file path=xl/sharedStrings.xml><?xml version="1.0" encoding="utf-8"?>
<sst xmlns="http://schemas.openxmlformats.org/spreadsheetml/2006/main" count="3032" uniqueCount="1470">
  <si>
    <t>最大減衰力</t>
    <rPh sb="0" eb="2">
      <t>サイダイ</t>
    </rPh>
    <rPh sb="2" eb="4">
      <t>ゲンスイ</t>
    </rPh>
    <rPh sb="4" eb="5">
      <t>リョク</t>
    </rPh>
    <phoneticPr fontId="1"/>
  </si>
  <si>
    <t>減衰係数</t>
    <rPh sb="0" eb="2">
      <t>ゲンスイ</t>
    </rPh>
    <rPh sb="2" eb="4">
      <t>ケイスウ</t>
    </rPh>
    <phoneticPr fontId="1"/>
  </si>
  <si>
    <t>リリーフ荷重</t>
    <rPh sb="4" eb="6">
      <t>カジュウ</t>
    </rPh>
    <phoneticPr fontId="1"/>
  </si>
  <si>
    <t>リリーフ速度</t>
    <rPh sb="4" eb="6">
      <t>ソクド</t>
    </rPh>
    <phoneticPr fontId="1"/>
  </si>
  <si>
    <t>ブレース面積</t>
    <rPh sb="4" eb="6">
      <t>メンセキ</t>
    </rPh>
    <phoneticPr fontId="1"/>
  </si>
  <si>
    <t>型式</t>
    <rPh sb="0" eb="1">
      <t>カタ</t>
    </rPh>
    <rPh sb="1" eb="2">
      <t>シキ</t>
    </rPh>
    <phoneticPr fontId="1"/>
  </si>
  <si>
    <t>ＢＤＨ１５００１６０</t>
    <phoneticPr fontId="1"/>
  </si>
  <si>
    <t>ブレース直径</t>
    <rPh sb="4" eb="6">
      <t>チョッケイ</t>
    </rPh>
    <phoneticPr fontId="1"/>
  </si>
  <si>
    <t>厚さ</t>
    <rPh sb="0" eb="1">
      <t>アツ</t>
    </rPh>
    <phoneticPr fontId="1"/>
  </si>
  <si>
    <t>ＫＮ</t>
    <phoneticPr fontId="1"/>
  </si>
  <si>
    <t>ＫＮ／ｃｍ</t>
    <phoneticPr fontId="1"/>
  </si>
  <si>
    <t>ＫＮ・ｓ/ｃｍ</t>
    <phoneticPr fontId="1"/>
  </si>
  <si>
    <t>ｃｍ/sec</t>
    <phoneticPr fontId="1"/>
  </si>
  <si>
    <t>mm</t>
    <phoneticPr fontId="1"/>
  </si>
  <si>
    <t>ブレース全断面積</t>
    <rPh sb="4" eb="5">
      <t>ゼン</t>
    </rPh>
    <rPh sb="5" eb="8">
      <t>ダンメンセキ</t>
    </rPh>
    <phoneticPr fontId="1"/>
  </si>
  <si>
    <t>ブレース中空部半径</t>
    <rPh sb="4" eb="6">
      <t>チュウクウ</t>
    </rPh>
    <rPh sb="6" eb="7">
      <t>ブ</t>
    </rPh>
    <rPh sb="7" eb="9">
      <t>ハンケイ</t>
    </rPh>
    <phoneticPr fontId="1"/>
  </si>
  <si>
    <t>ブレース中空部面積</t>
    <rPh sb="4" eb="6">
      <t>チュウクウ</t>
    </rPh>
    <rPh sb="6" eb="7">
      <t>ブ</t>
    </rPh>
    <rPh sb="7" eb="9">
      <t>メンセキ</t>
    </rPh>
    <phoneticPr fontId="1"/>
  </si>
  <si>
    <t>ブレース+ダンパー剛性</t>
    <rPh sb="9" eb="11">
      <t>ゴウセイ</t>
    </rPh>
    <phoneticPr fontId="1"/>
  </si>
  <si>
    <t>別シート参照</t>
    <rPh sb="0" eb="1">
      <t>ベツ</t>
    </rPh>
    <rPh sb="4" eb="6">
      <t>サンショウ</t>
    </rPh>
    <phoneticPr fontId="1"/>
  </si>
  <si>
    <t>6 解析ｹｰｽ[N-EW]</t>
  </si>
  <si>
    <t>6.1 層</t>
  </si>
  <si>
    <t>6.1.1 層せん断力等</t>
  </si>
  <si>
    <t>凡例</t>
  </si>
  <si>
    <t>Q</t>
  </si>
  <si>
    <t xml:space="preserve"> 層せん断力</t>
  </si>
  <si>
    <t xml:space="preserve"> </t>
  </si>
  <si>
    <t>C</t>
  </si>
  <si>
    <t xml:space="preserve"> 層せん断力係数</t>
  </si>
  <si>
    <t>M</t>
  </si>
  <si>
    <t xml:space="preserve"> 転倒ﾓｰﾒﾝﾄ</t>
  </si>
  <si>
    <t>S</t>
  </si>
  <si>
    <t xml:space="preserve"> 層間変形</t>
  </si>
  <si>
    <t>Dr</t>
  </si>
  <si>
    <t xml:space="preserve"> 層間変形角</t>
  </si>
  <si>
    <t>SCP</t>
  </si>
  <si>
    <t xml:space="preserve"> 層間変形算出位置(軸力重心NC/質量重心GC)</t>
  </si>
  <si>
    <t>Sm</t>
  </si>
  <si>
    <t xml:space="preserve"> 部材毎の層間変形の最大値</t>
  </si>
  <si>
    <t>Drm</t>
  </si>
  <si>
    <t xml:space="preserve"> 部材毎の層間変形角の最大値</t>
  </si>
  <si>
    <t>6.1.1.1 加力方向</t>
  </si>
  <si>
    <t>層間</t>
  </si>
  <si>
    <t xml:space="preserve"> Q</t>
  </si>
  <si>
    <t xml:space="preserve"> C</t>
  </si>
  <si>
    <t xml:space="preserve"> M</t>
  </si>
  <si>
    <t xml:space="preserve"> S</t>
  </si>
  <si>
    <t xml:space="preserve"> Dr</t>
  </si>
  <si>
    <t xml:space="preserve"> SCP</t>
  </si>
  <si>
    <t xml:space="preserve"> Sm</t>
  </si>
  <si>
    <t xml:space="preserve"> Drm</t>
  </si>
  <si>
    <t xml:space="preserve"> 算出節点</t>
  </si>
  <si>
    <t xml:space="preserve"> (kN)</t>
  </si>
  <si>
    <t xml:space="preserve"> (kN.m)</t>
  </si>
  <si>
    <t xml:space="preserve"> (cm)</t>
  </si>
  <si>
    <t xml:space="preserve"> (cm</t>
  </si>
  <si>
    <t>cm)</t>
  </si>
  <si>
    <t>FL31-FL30</t>
  </si>
  <si>
    <t xml:space="preserve"> 1/1018</t>
  </si>
  <si>
    <t xml:space="preserve"> (2289.647</t>
  </si>
  <si>
    <t>1281.075)</t>
  </si>
  <si>
    <t xml:space="preserve"> 2398-2482</t>
  </si>
  <si>
    <t>FL30-FL29</t>
  </si>
  <si>
    <t xml:space="preserve"> 1/1019</t>
  </si>
  <si>
    <t xml:space="preserve"> (2073.580</t>
  </si>
  <si>
    <t>1252.096)</t>
  </si>
  <si>
    <t xml:space="preserve"> 2283-2363</t>
  </si>
  <si>
    <t>FL29-FL28</t>
  </si>
  <si>
    <t xml:space="preserve"> 1/1021</t>
  </si>
  <si>
    <t xml:space="preserve"> (2313.160</t>
  </si>
  <si>
    <t>1313.518)</t>
  </si>
  <si>
    <t xml:space="preserve"> 2203-2283</t>
  </si>
  <si>
    <t>FL28-FL27</t>
  </si>
  <si>
    <t xml:space="preserve"> 1/980</t>
  </si>
  <si>
    <t xml:space="preserve"> (2284.531</t>
  </si>
  <si>
    <t>1304.663)</t>
  </si>
  <si>
    <t xml:space="preserve"> 2123-2203</t>
  </si>
  <si>
    <t>FL27-FL26</t>
  </si>
  <si>
    <t xml:space="preserve"> 1/972</t>
  </si>
  <si>
    <t xml:space="preserve"> (2283.824</t>
  </si>
  <si>
    <t>1304.429)</t>
  </si>
  <si>
    <t xml:space="preserve"> 2043-2123</t>
  </si>
  <si>
    <t>FL26-FL25</t>
  </si>
  <si>
    <t xml:space="preserve"> 1/978</t>
  </si>
  <si>
    <t xml:space="preserve"> (2283.735</t>
  </si>
  <si>
    <t>1304.482)</t>
  </si>
  <si>
    <t xml:space="preserve"> 2020-2100</t>
  </si>
  <si>
    <t>FL25-FL24</t>
  </si>
  <si>
    <t xml:space="preserve"> 1/989</t>
  </si>
  <si>
    <t xml:space="preserve"> (2283.500</t>
  </si>
  <si>
    <t>1304.345)</t>
  </si>
  <si>
    <t xml:space="preserve"> 1940-2020</t>
  </si>
  <si>
    <t>FL24-FL23</t>
  </si>
  <si>
    <t xml:space="preserve"> 1/1011</t>
  </si>
  <si>
    <t xml:space="preserve"> (2283.772</t>
  </si>
  <si>
    <t>1304.420)</t>
  </si>
  <si>
    <t xml:space="preserve"> 1860-1940</t>
  </si>
  <si>
    <t>FL23-FL22</t>
  </si>
  <si>
    <t xml:space="preserve"> 1/1235</t>
  </si>
  <si>
    <t xml:space="preserve"> (2265.287</t>
  </si>
  <si>
    <t>1311.991)</t>
  </si>
  <si>
    <t xml:space="preserve"> 1780-1860</t>
  </si>
  <si>
    <t>FL22-FL21</t>
  </si>
  <si>
    <t xml:space="preserve"> 1/4870</t>
  </si>
  <si>
    <t xml:space="preserve"> (2336.169</t>
  </si>
  <si>
    <t>1275.482)</t>
  </si>
  <si>
    <t xml:space="preserve"> 1/4864</t>
  </si>
  <si>
    <t xml:space="preserve"> 1696-1780</t>
  </si>
  <si>
    <t>FL21-FL20</t>
  </si>
  <si>
    <t xml:space="preserve"> 1/1967</t>
  </si>
  <si>
    <t xml:space="preserve"> (2341.588</t>
  </si>
  <si>
    <t>1273.455)</t>
  </si>
  <si>
    <t xml:space="preserve"> 1/1966</t>
  </si>
  <si>
    <t xml:space="preserve"> 1614-1696</t>
  </si>
  <si>
    <t>FL20-FL19</t>
  </si>
  <si>
    <t xml:space="preserve"> 1/1715</t>
  </si>
  <si>
    <t xml:space="preserve"> (2342.127</t>
  </si>
  <si>
    <t>1271.138)</t>
  </si>
  <si>
    <t xml:space="preserve"> 1/1714</t>
  </si>
  <si>
    <t xml:space="preserve"> 1532-1614</t>
  </si>
  <si>
    <t>FL19-FL18</t>
  </si>
  <si>
    <t xml:space="preserve"> 1/1722</t>
  </si>
  <si>
    <t xml:space="preserve"> (2342.082</t>
  </si>
  <si>
    <t>1271.208)</t>
  </si>
  <si>
    <t xml:space="preserve"> 1/1721</t>
  </si>
  <si>
    <t xml:space="preserve"> 1450-1532</t>
  </si>
  <si>
    <t>FL18-FL17</t>
  </si>
  <si>
    <t xml:space="preserve"> 1/2226</t>
  </si>
  <si>
    <t xml:space="preserve"> (2341.185</t>
  </si>
  <si>
    <t>1271.328)</t>
  </si>
  <si>
    <t xml:space="preserve"> 1/2225</t>
  </si>
  <si>
    <t xml:space="preserve"> 1368-1450</t>
  </si>
  <si>
    <t>FL17-FL16</t>
  </si>
  <si>
    <t xml:space="preserve"> 1/5024</t>
  </si>
  <si>
    <t xml:space="preserve"> (2326.850</t>
  </si>
  <si>
    <t>1272.602)</t>
  </si>
  <si>
    <t xml:space="preserve"> 1/5019</t>
  </si>
  <si>
    <t xml:space="preserve"> 1286-1368</t>
  </si>
  <si>
    <t>FL16-FL15</t>
  </si>
  <si>
    <t xml:space="preserve"> 1/1476</t>
  </si>
  <si>
    <t xml:space="preserve"> (2351.280</t>
  </si>
  <si>
    <t>1272.745)</t>
  </si>
  <si>
    <t xml:space="preserve"> 1/1475</t>
  </si>
  <si>
    <t xml:space="preserve"> 1202-1286</t>
  </si>
  <si>
    <t>FL15-FL14</t>
  </si>
  <si>
    <t xml:space="preserve"> 1/1194</t>
  </si>
  <si>
    <t xml:space="preserve"> (2351.635</t>
  </si>
  <si>
    <t>1269.553)</t>
  </si>
  <si>
    <t xml:space="preserve"> 1120-1202</t>
  </si>
  <si>
    <t>FL14-FL13</t>
  </si>
  <si>
    <t xml:space="preserve"> 1/1215</t>
  </si>
  <si>
    <t xml:space="preserve"> (2359.925</t>
  </si>
  <si>
    <t>1268.369)</t>
  </si>
  <si>
    <t xml:space="preserve"> 1038-1120</t>
  </si>
  <si>
    <t>FL13-FL12</t>
  </si>
  <si>
    <t xml:space="preserve"> 1/1238</t>
  </si>
  <si>
    <t xml:space="preserve"> (2364.996</t>
  </si>
  <si>
    <t>1267.912)</t>
  </si>
  <si>
    <t xml:space="preserve"> 956-1038</t>
  </si>
  <si>
    <t>FL12-FL11</t>
  </si>
  <si>
    <t xml:space="preserve"> 1/1276</t>
  </si>
  <si>
    <t xml:space="preserve"> (2360.921</t>
  </si>
  <si>
    <t>1268.918)</t>
  </si>
  <si>
    <t xml:space="preserve"> 870-956</t>
  </si>
  <si>
    <t>FL11-FL10</t>
  </si>
  <si>
    <t xml:space="preserve"> 1/1259</t>
  </si>
  <si>
    <t xml:space="preserve"> (2360.012</t>
  </si>
  <si>
    <t>1268.629)</t>
  </si>
  <si>
    <t xml:space="preserve"> 721-807</t>
  </si>
  <si>
    <t>FL10-FL9</t>
  </si>
  <si>
    <t xml:space="preserve"> 1/1279</t>
  </si>
  <si>
    <t xml:space="preserve"> (2356.090</t>
  </si>
  <si>
    <t>1269.030)</t>
  </si>
  <si>
    <t xml:space="preserve"> 635-721</t>
  </si>
  <si>
    <t>FL9-FL8</t>
  </si>
  <si>
    <t xml:space="preserve"> 1/1320</t>
  </si>
  <si>
    <t xml:space="preserve"> (2356.357</t>
  </si>
  <si>
    <t>1269.113)</t>
  </si>
  <si>
    <t xml:space="preserve"> 549-635</t>
  </si>
  <si>
    <t>FL8-FL7</t>
  </si>
  <si>
    <t xml:space="preserve"> 1/1386</t>
  </si>
  <si>
    <t xml:space="preserve"> (2355.158</t>
  </si>
  <si>
    <t>1269.246)</t>
  </si>
  <si>
    <t xml:space="preserve"> 1/1385</t>
  </si>
  <si>
    <t xml:space="preserve"> 463-549</t>
  </si>
  <si>
    <t>FL7-FL6</t>
  </si>
  <si>
    <t xml:space="preserve"> 1/1462</t>
  </si>
  <si>
    <t xml:space="preserve"> (2355.811</t>
  </si>
  <si>
    <t>1270.065)</t>
  </si>
  <si>
    <t xml:space="preserve"> 377-463</t>
  </si>
  <si>
    <t>FL6-FL5</t>
  </si>
  <si>
    <t xml:space="preserve"> 1/1607</t>
  </si>
  <si>
    <t xml:space="preserve"> (2356.360</t>
  </si>
  <si>
    <t>1239.532)</t>
  </si>
  <si>
    <t xml:space="preserve"> 1/1597</t>
  </si>
  <si>
    <t xml:space="preserve"> 291-377</t>
  </si>
  <si>
    <t>FL5-FL4</t>
  </si>
  <si>
    <t xml:space="preserve"> 1/1818</t>
  </si>
  <si>
    <t xml:space="preserve"> (2367.655</t>
  </si>
  <si>
    <t>1397.165)</t>
  </si>
  <si>
    <t xml:space="preserve"> 1/1808</t>
  </si>
  <si>
    <t xml:space="preserve"> 206-291</t>
  </si>
  <si>
    <t>FL4-FL3</t>
  </si>
  <si>
    <t xml:space="preserve"> 1/2009</t>
  </si>
  <si>
    <t xml:space="preserve"> (2318.686</t>
  </si>
  <si>
    <t>1279.503)</t>
  </si>
  <si>
    <t xml:space="preserve"> 1/2007</t>
  </si>
  <si>
    <t xml:space="preserve"> 120-206</t>
  </si>
  <si>
    <t>FL3-FL2</t>
  </si>
  <si>
    <t xml:space="preserve"> 1/2309</t>
  </si>
  <si>
    <t xml:space="preserve"> (2349.367</t>
  </si>
  <si>
    <t>1297.668)</t>
  </si>
  <si>
    <t xml:space="preserve"> 1/2300</t>
  </si>
  <si>
    <t xml:space="preserve"> 50-120</t>
  </si>
  <si>
    <t>FL2-FL1</t>
  </si>
  <si>
    <t xml:space="preserve"> 1/3468</t>
  </si>
  <si>
    <t xml:space="preserve"> (2359.579</t>
  </si>
  <si>
    <t>1255.316)</t>
  </si>
  <si>
    <t xml:space="preserve"> 1/3466</t>
  </si>
  <si>
    <t xml:space="preserve"> 39-111</t>
  </si>
  <si>
    <t>2 解析ｹｰｽ[N-EW]</t>
  </si>
  <si>
    <t>2.1 ﾄﾗｽ(最大/最小値)</t>
  </si>
  <si>
    <t>節点</t>
  </si>
  <si>
    <t xml:space="preserve"> 応力</t>
  </si>
  <si>
    <t xml:space="preserve"> 変形</t>
  </si>
  <si>
    <t xml:space="preserve"> 塑性率</t>
  </si>
  <si>
    <t xml:space="preserve"> 累積塑性変形倍率</t>
  </si>
  <si>
    <t xml:space="preserve"> ひび割れｽﾃｯﾌﾟ</t>
  </si>
  <si>
    <t xml:space="preserve"> 降伏ｽﾃｯﾌﾟ</t>
  </si>
  <si>
    <t xml:space="preserve"> ｴﾈﾙｷﾞｰ</t>
  </si>
  <si>
    <t xml:space="preserve"> 圧縮</t>
  </si>
  <si>
    <t xml:space="preserve"> 引張</t>
  </si>
  <si>
    <t xml:space="preserve"> ―</t>
  </si>
  <si>
    <t>増分解析結果</t>
  </si>
  <si>
    <t>1 解析ｹｰｽ[N-NS]</t>
  </si>
  <si>
    <t>1.1 ﾄﾗｽ(最大/最小値)</t>
  </si>
  <si>
    <t>層数</t>
  </si>
  <si>
    <t>Y14</t>
  </si>
  <si>
    <t>Y21</t>
  </si>
  <si>
    <t>No.1</t>
  </si>
  <si>
    <t>No.2</t>
  </si>
  <si>
    <t>No.3</t>
  </si>
  <si>
    <t>No.4</t>
  </si>
  <si>
    <t>No.5</t>
  </si>
  <si>
    <t>No.6</t>
  </si>
  <si>
    <t>No.7</t>
  </si>
  <si>
    <t>No.8</t>
  </si>
  <si>
    <t>2412-2353</t>
  </si>
  <si>
    <t>2413-2354</t>
  </si>
  <si>
    <t>2417-2357</t>
  </si>
  <si>
    <t>2417-2361</t>
  </si>
  <si>
    <t>2421-2364</t>
  </si>
  <si>
    <t>2422-2365</t>
  </si>
  <si>
    <t>2483-2398</t>
  </si>
  <si>
    <t>2484-2399</t>
  </si>
  <si>
    <t>2488-2402</t>
  </si>
  <si>
    <t>2488-2406</t>
  </si>
  <si>
    <t>2492-2409</t>
  </si>
  <si>
    <t>2493-2410</t>
  </si>
  <si>
    <t>2354-2273</t>
  </si>
  <si>
    <t>2355-2274</t>
  </si>
  <si>
    <t>2359-2277</t>
  </si>
  <si>
    <t>2359-2281</t>
  </si>
  <si>
    <t>2363-2284</t>
  </si>
  <si>
    <t>2364-2285</t>
  </si>
  <si>
    <t>2399-2340</t>
  </si>
  <si>
    <t>2400-2341</t>
  </si>
  <si>
    <t>2404-2344</t>
  </si>
  <si>
    <t>2404-2348</t>
  </si>
  <si>
    <t>2408-2351</t>
  </si>
  <si>
    <t>2409-2352</t>
  </si>
  <si>
    <t>2274-2193</t>
  </si>
  <si>
    <t>2275-2194</t>
  </si>
  <si>
    <t>2279-2197</t>
  </si>
  <si>
    <t>2279-2201</t>
  </si>
  <si>
    <t>2283-2204</t>
  </si>
  <si>
    <t>2284-2205</t>
  </si>
  <si>
    <t>2341-2260</t>
  </si>
  <si>
    <t>2342-2261</t>
  </si>
  <si>
    <t>2346-2264</t>
  </si>
  <si>
    <t>2346-2268</t>
  </si>
  <si>
    <t>2350-2271</t>
  </si>
  <si>
    <t>2351-2272</t>
  </si>
  <si>
    <t>2194-2113</t>
  </si>
  <si>
    <t>2195-2114</t>
  </si>
  <si>
    <t>2199-2117</t>
  </si>
  <si>
    <t>2199-2121</t>
  </si>
  <si>
    <t>2203-2124</t>
  </si>
  <si>
    <t>2204-2125</t>
  </si>
  <si>
    <t>2261-2180</t>
  </si>
  <si>
    <t>2262-2181</t>
  </si>
  <si>
    <t>2266-2184</t>
  </si>
  <si>
    <t>2266-2188</t>
  </si>
  <si>
    <t>2270-2191</t>
  </si>
  <si>
    <t>2271-2192</t>
  </si>
  <si>
    <t>2114-2033</t>
  </si>
  <si>
    <t>2115-2034</t>
  </si>
  <si>
    <t>2119-2037</t>
  </si>
  <si>
    <t>2119-2041</t>
  </si>
  <si>
    <t>2123-2044</t>
  </si>
  <si>
    <t>2124-2045</t>
  </si>
  <si>
    <t>2181-2100</t>
  </si>
  <si>
    <t>2182-2101</t>
  </si>
  <si>
    <t>2186-2104</t>
  </si>
  <si>
    <t>2186-2108</t>
  </si>
  <si>
    <t>2190-2111</t>
  </si>
  <si>
    <t>2191-2112</t>
  </si>
  <si>
    <t>2034-1953</t>
  </si>
  <si>
    <t>2035-1954</t>
  </si>
  <si>
    <t>2039-1957</t>
  </si>
  <si>
    <t>2039-1961</t>
  </si>
  <si>
    <t>2043-1964</t>
  </si>
  <si>
    <t>2044-1965</t>
  </si>
  <si>
    <t>2101-2020</t>
  </si>
  <si>
    <t>2102-2021</t>
  </si>
  <si>
    <t>2106-2024</t>
  </si>
  <si>
    <t>2106-2028</t>
  </si>
  <si>
    <t>2110-2031</t>
  </si>
  <si>
    <t>2111-2032</t>
  </si>
  <si>
    <t>1954-1873</t>
  </si>
  <si>
    <t>1955-1874</t>
  </si>
  <si>
    <t>1959-1877</t>
  </si>
  <si>
    <t>1959-1881</t>
  </si>
  <si>
    <t>1963-1884</t>
  </si>
  <si>
    <t>1964-1885</t>
  </si>
  <si>
    <t>2021-1940</t>
  </si>
  <si>
    <t>2022-1941</t>
  </si>
  <si>
    <t>2026-1944</t>
  </si>
  <si>
    <t>2026-1948</t>
  </si>
  <si>
    <t>2030-1951</t>
  </si>
  <si>
    <t>2031-1952</t>
  </si>
  <si>
    <t>1874-1793</t>
  </si>
  <si>
    <t>1875-1794</t>
  </si>
  <si>
    <t>1879-1797</t>
  </si>
  <si>
    <t>1879-1801</t>
  </si>
  <si>
    <t>1883-1804</t>
  </si>
  <si>
    <t>1884-1805</t>
  </si>
  <si>
    <t>1941-1860</t>
  </si>
  <si>
    <t>1942-1861</t>
  </si>
  <si>
    <t>1946-1864</t>
  </si>
  <si>
    <t>1946-1868</t>
  </si>
  <si>
    <t>1950-1871</t>
  </si>
  <si>
    <t>1951-1872</t>
  </si>
  <si>
    <t>1794-1709</t>
  </si>
  <si>
    <t>1795-1710</t>
  </si>
  <si>
    <t>1799-1713</t>
  </si>
  <si>
    <t>1799-1717</t>
  </si>
  <si>
    <t>1803-1720</t>
  </si>
  <si>
    <t>1804-1721</t>
  </si>
  <si>
    <t>1861-1780</t>
  </si>
  <si>
    <t>1862-1781</t>
  </si>
  <si>
    <t>1866-1784</t>
  </si>
  <si>
    <t>1866-1788</t>
  </si>
  <si>
    <t>1870-1791</t>
  </si>
  <si>
    <t>1871-1792</t>
  </si>
  <si>
    <t>1710-1627</t>
  </si>
  <si>
    <t>1711-1628</t>
  </si>
  <si>
    <t>1715-1631</t>
  </si>
  <si>
    <t>1715-1635</t>
  </si>
  <si>
    <t>1719-1638</t>
  </si>
  <si>
    <t>1720-1639</t>
  </si>
  <si>
    <t>1781-1696</t>
  </si>
  <si>
    <t>1782-1697</t>
  </si>
  <si>
    <t>1786-1700</t>
  </si>
  <si>
    <t>1786-1704</t>
  </si>
  <si>
    <t>1790-1707</t>
  </si>
  <si>
    <t>1791-1708</t>
  </si>
  <si>
    <t>1628-1545</t>
  </si>
  <si>
    <t>1629-1546</t>
  </si>
  <si>
    <t>1633-1549</t>
  </si>
  <si>
    <t>1633-1553</t>
  </si>
  <si>
    <t>1637-1556</t>
  </si>
  <si>
    <t>1638-1557</t>
  </si>
  <si>
    <t>1697-1614</t>
  </si>
  <si>
    <t>1698-1615</t>
  </si>
  <si>
    <t>1702-1618</t>
  </si>
  <si>
    <t>1702-1622</t>
  </si>
  <si>
    <t>1706-1625</t>
  </si>
  <si>
    <t>1707-1626</t>
  </si>
  <si>
    <t>1546-1463</t>
  </si>
  <si>
    <t>1547-1464</t>
  </si>
  <si>
    <t>1551-1467</t>
  </si>
  <si>
    <t>1551-1471</t>
  </si>
  <si>
    <t>1555-1474</t>
  </si>
  <si>
    <t>1556-1475</t>
  </si>
  <si>
    <t>1615-1532</t>
  </si>
  <si>
    <t>1616-1533</t>
  </si>
  <si>
    <t>1620-1536</t>
  </si>
  <si>
    <t>1620-1540</t>
  </si>
  <si>
    <t>1624-1543</t>
  </si>
  <si>
    <t>1625-1544</t>
  </si>
  <si>
    <t>1464-1381</t>
  </si>
  <si>
    <t>1465-1382</t>
  </si>
  <si>
    <t>1469-1385</t>
  </si>
  <si>
    <t>1469-1389</t>
  </si>
  <si>
    <t>1473-1392</t>
  </si>
  <si>
    <t>1474-1393</t>
  </si>
  <si>
    <t>1533-1450</t>
  </si>
  <si>
    <t>1534-1451</t>
  </si>
  <si>
    <t>1538-1454</t>
  </si>
  <si>
    <t>1538-1458</t>
  </si>
  <si>
    <t>1542-1461</t>
  </si>
  <si>
    <t>1543-1462</t>
  </si>
  <si>
    <t>1382-1299</t>
  </si>
  <si>
    <t>1383-1300</t>
  </si>
  <si>
    <t>1387-1303</t>
  </si>
  <si>
    <t>1387-1307</t>
  </si>
  <si>
    <t>1391-1310</t>
  </si>
  <si>
    <t>1392-1311</t>
  </si>
  <si>
    <t>1451-1368</t>
  </si>
  <si>
    <t>1452-1369</t>
  </si>
  <si>
    <t>1456-1372</t>
  </si>
  <si>
    <t>1456-1376</t>
  </si>
  <si>
    <t>1460-1379</t>
  </si>
  <si>
    <t>1461-1380</t>
  </si>
  <si>
    <t>1300-1215</t>
  </si>
  <si>
    <t>1301-1216</t>
  </si>
  <si>
    <t>1305-1219</t>
  </si>
  <si>
    <t>1305-1223</t>
  </si>
  <si>
    <t>1309-1226</t>
  </si>
  <si>
    <t>1310-1227</t>
  </si>
  <si>
    <t>1369-1286</t>
  </si>
  <si>
    <t>1370-1287</t>
  </si>
  <si>
    <t>1374-1290</t>
  </si>
  <si>
    <t>1374-1294</t>
  </si>
  <si>
    <t>1378-1297</t>
  </si>
  <si>
    <t>1379-1298</t>
  </si>
  <si>
    <t>1216-1133</t>
  </si>
  <si>
    <t>1217-1134</t>
  </si>
  <si>
    <t>1221-1137</t>
  </si>
  <si>
    <t>1221-1141</t>
  </si>
  <si>
    <t>1225-1144</t>
  </si>
  <si>
    <t>1226-1145</t>
  </si>
  <si>
    <t>1287-1202</t>
  </si>
  <si>
    <t>1288-1203</t>
  </si>
  <si>
    <t>1292-1206</t>
  </si>
  <si>
    <t>1292-1210</t>
  </si>
  <si>
    <t>1296-1213</t>
  </si>
  <si>
    <t>1297-1214</t>
  </si>
  <si>
    <t>1134-1051</t>
  </si>
  <si>
    <t>1135-1052</t>
  </si>
  <si>
    <t>1139-1055</t>
  </si>
  <si>
    <t>1139-1059</t>
  </si>
  <si>
    <t>1143-1062</t>
  </si>
  <si>
    <t>1144-1063</t>
  </si>
  <si>
    <t>1203-1120</t>
  </si>
  <si>
    <t>1204-1121</t>
  </si>
  <si>
    <t>1208-1124</t>
  </si>
  <si>
    <t>1208-1128</t>
  </si>
  <si>
    <t>1212-1131</t>
  </si>
  <si>
    <t>1213-1132</t>
  </si>
  <si>
    <t>1052-969</t>
  </si>
  <si>
    <t>1053-970</t>
  </si>
  <si>
    <t>1057-973</t>
  </si>
  <si>
    <t>1057-977</t>
  </si>
  <si>
    <t>1061-980</t>
  </si>
  <si>
    <t>1062-981</t>
  </si>
  <si>
    <t>1121-1038</t>
  </si>
  <si>
    <t>1122-1039</t>
  </si>
  <si>
    <t>1126-1042</t>
  </si>
  <si>
    <t>1126-1046</t>
  </si>
  <si>
    <t>1130-1049</t>
  </si>
  <si>
    <t>1131-1050</t>
  </si>
  <si>
    <t>970-883</t>
  </si>
  <si>
    <t>971-884</t>
  </si>
  <si>
    <t>975-887</t>
  </si>
  <si>
    <t>975-891</t>
  </si>
  <si>
    <t>979-894</t>
  </si>
  <si>
    <t>980-895</t>
  </si>
  <si>
    <t>1039-956</t>
  </si>
  <si>
    <t>1040-957</t>
  </si>
  <si>
    <t>1044-960</t>
  </si>
  <si>
    <t>1044-964</t>
  </si>
  <si>
    <t>1048-967</t>
  </si>
  <si>
    <t>1049-968</t>
  </si>
  <si>
    <t>884-797</t>
  </si>
  <si>
    <t>885-798</t>
  </si>
  <si>
    <t>889-801</t>
  </si>
  <si>
    <t>889-805</t>
  </si>
  <si>
    <t>893-808</t>
  </si>
  <si>
    <t>894-809</t>
  </si>
  <si>
    <t>957-870</t>
  </si>
  <si>
    <t>958-871</t>
  </si>
  <si>
    <t>962-874</t>
  </si>
  <si>
    <t>962-878</t>
  </si>
  <si>
    <t>966-881</t>
  </si>
  <si>
    <t>967-882</t>
  </si>
  <si>
    <t>798-711</t>
  </si>
  <si>
    <t>799-712</t>
  </si>
  <si>
    <t>803-715</t>
  </si>
  <si>
    <t>803-719</t>
  </si>
  <si>
    <t>807-722</t>
  </si>
  <si>
    <t>808-723</t>
  </si>
  <si>
    <t>871-784</t>
  </si>
  <si>
    <t>872-785</t>
  </si>
  <si>
    <t>876-788</t>
  </si>
  <si>
    <t>876-792</t>
  </si>
  <si>
    <t>880-795</t>
  </si>
  <si>
    <t>881-796</t>
  </si>
  <si>
    <t>712-625</t>
  </si>
  <si>
    <t>713-626</t>
  </si>
  <si>
    <t>717-629</t>
  </si>
  <si>
    <t>717-633</t>
  </si>
  <si>
    <t>721-636</t>
  </si>
  <si>
    <t>722-637</t>
  </si>
  <si>
    <t>785-698</t>
  </si>
  <si>
    <t>786-699</t>
  </si>
  <si>
    <t>790-702</t>
  </si>
  <si>
    <t>790-706</t>
  </si>
  <si>
    <t>794-709</t>
  </si>
  <si>
    <t>795-710</t>
  </si>
  <si>
    <t>626-539</t>
  </si>
  <si>
    <t>627-540</t>
  </si>
  <si>
    <t>631-543</t>
  </si>
  <si>
    <t>631-547</t>
  </si>
  <si>
    <t>635-550</t>
  </si>
  <si>
    <t>636-551</t>
  </si>
  <si>
    <t>699-612</t>
  </si>
  <si>
    <t>700-613</t>
  </si>
  <si>
    <t>704-616</t>
  </si>
  <si>
    <t>704-620</t>
  </si>
  <si>
    <t>708-623</t>
  </si>
  <si>
    <t>709-624</t>
  </si>
  <si>
    <t>540-453</t>
  </si>
  <si>
    <t>541-454</t>
  </si>
  <si>
    <t>545-457</t>
  </si>
  <si>
    <t>545-461</t>
  </si>
  <si>
    <t>549-464</t>
  </si>
  <si>
    <t>550-465</t>
  </si>
  <si>
    <t>613-526</t>
  </si>
  <si>
    <t>614-527</t>
  </si>
  <si>
    <t>618-530</t>
  </si>
  <si>
    <t>618-534</t>
  </si>
  <si>
    <t>622-537</t>
  </si>
  <si>
    <t>623-538</t>
  </si>
  <si>
    <t>454-367</t>
  </si>
  <si>
    <t>455-368</t>
  </si>
  <si>
    <t>459-371</t>
  </si>
  <si>
    <t>459-375</t>
  </si>
  <si>
    <t>463-378</t>
  </si>
  <si>
    <t>464-379</t>
  </si>
  <si>
    <t>527-440</t>
  </si>
  <si>
    <t>528-441</t>
  </si>
  <si>
    <t>532-444</t>
  </si>
  <si>
    <t>532-448</t>
  </si>
  <si>
    <t>536-451</t>
  </si>
  <si>
    <t>537-452</t>
  </si>
  <si>
    <t>368-281</t>
  </si>
  <si>
    <t>369-282</t>
  </si>
  <si>
    <t>373-285</t>
  </si>
  <si>
    <t>373-289</t>
  </si>
  <si>
    <t>377-292</t>
  </si>
  <si>
    <t>378-293</t>
  </si>
  <si>
    <t>441-354</t>
  </si>
  <si>
    <t>442-355</t>
  </si>
  <si>
    <t>446-358</t>
  </si>
  <si>
    <t>446-362</t>
  </si>
  <si>
    <t>450-365</t>
  </si>
  <si>
    <t>451-366</t>
  </si>
  <si>
    <t>282-196</t>
  </si>
  <si>
    <t>283-197</t>
  </si>
  <si>
    <t>287-200</t>
  </si>
  <si>
    <t>287-204</t>
  </si>
  <si>
    <t>291-207</t>
  </si>
  <si>
    <t>292-208</t>
  </si>
  <si>
    <t>355-266</t>
  </si>
  <si>
    <t>356-267</t>
  </si>
  <si>
    <t>360-270</t>
  </si>
  <si>
    <t>360-274</t>
  </si>
  <si>
    <t>364-277</t>
  </si>
  <si>
    <t>365-278</t>
  </si>
  <si>
    <t>197-117</t>
  </si>
  <si>
    <t>198-118</t>
  </si>
  <si>
    <t>206-121</t>
  </si>
  <si>
    <t>207-122</t>
  </si>
  <si>
    <t>267-183</t>
  </si>
  <si>
    <t>268-184</t>
  </si>
  <si>
    <t>272-187</t>
  </si>
  <si>
    <t>272-191</t>
  </si>
  <si>
    <t>276-194</t>
  </si>
  <si>
    <t>277-195</t>
  </si>
  <si>
    <t>118-45</t>
  </si>
  <si>
    <t>119-46</t>
  </si>
  <si>
    <t>120-51</t>
  </si>
  <si>
    <t>121-52</t>
  </si>
  <si>
    <t>184-111</t>
  </si>
  <si>
    <t>185-112</t>
  </si>
  <si>
    <t>193-115</t>
  </si>
  <si>
    <t>194-116</t>
  </si>
  <si>
    <t>46-1</t>
  </si>
  <si>
    <t>47-2</t>
  </si>
  <si>
    <t>50-5</t>
  </si>
  <si>
    <t>51-6</t>
  </si>
  <si>
    <t>112-39</t>
  </si>
  <si>
    <t>113-40</t>
  </si>
  <si>
    <t>114-43</t>
  </si>
  <si>
    <t>115-44</t>
  </si>
  <si>
    <t>層数</t>
    <rPh sb="0" eb="2">
      <t>ソウスウ</t>
    </rPh>
    <phoneticPr fontId="1"/>
  </si>
  <si>
    <t>X2</t>
  </si>
  <si>
    <t>X4</t>
  </si>
  <si>
    <t>X8</t>
  </si>
  <si>
    <t>No.4-1</t>
  </si>
  <si>
    <t>No.4-2</t>
  </si>
  <si>
    <t>2411-2366</t>
  </si>
  <si>
    <t>2424-2370</t>
  </si>
  <si>
    <t>2437-2375</t>
  </si>
  <si>
    <t>2463-2385</t>
  </si>
  <si>
    <t>2469-2390</t>
  </si>
  <si>
    <t>2482-2394</t>
  </si>
  <si>
    <t>2426-2355</t>
  </si>
  <si>
    <t>2426-2371</t>
  </si>
  <si>
    <t>2445-2371</t>
  </si>
  <si>
    <t>2457-2391</t>
  </si>
  <si>
    <t>2471-2391</t>
  </si>
  <si>
    <t>2471-2400</t>
  </si>
  <si>
    <t>2434-2363</t>
  </si>
  <si>
    <t>2434-2372</t>
  </si>
  <si>
    <t>2448-2372</t>
  </si>
  <si>
    <t>2460-2392</t>
  </si>
  <si>
    <t>2479-2392</t>
  </si>
  <si>
    <t>2479-2408</t>
  </si>
  <si>
    <t>2353-2286</t>
  </si>
  <si>
    <t>2366-2293</t>
  </si>
  <si>
    <t>2370-2302</t>
  </si>
  <si>
    <t>2390-2316</t>
  </si>
  <si>
    <t>2394-2325</t>
  </si>
  <si>
    <t>2398-2333</t>
  </si>
  <si>
    <t>2367-2275</t>
  </si>
  <si>
    <t>2367-2295</t>
  </si>
  <si>
    <t>2376-2295</t>
  </si>
  <si>
    <t>2386-2326</t>
  </si>
  <si>
    <t>2395-2326</t>
  </si>
  <si>
    <t>2395-2342</t>
  </si>
  <si>
    <t>2368-2283</t>
  </si>
  <si>
    <t>2368-2299</t>
  </si>
  <si>
    <t>2377-2299</t>
  </si>
  <si>
    <t>2387-2330</t>
  </si>
  <si>
    <t>2396-2330</t>
  </si>
  <si>
    <t>2396-2350</t>
  </si>
  <si>
    <t>2273-2206</t>
  </si>
  <si>
    <t>2286-2213</t>
  </si>
  <si>
    <t>2293-2222</t>
  </si>
  <si>
    <t>2222-2311</t>
  </si>
  <si>
    <t>2236-2311</t>
  </si>
  <si>
    <t>2325-2236</t>
  </si>
  <si>
    <t>2333-2245</t>
  </si>
  <si>
    <t>2340-2253</t>
  </si>
  <si>
    <t>2287-2195</t>
  </si>
  <si>
    <t>2287-2215</t>
  </si>
  <si>
    <t>2304-2215</t>
  </si>
  <si>
    <t>2224-2312</t>
  </si>
  <si>
    <t>2237-2312</t>
  </si>
  <si>
    <t>2317-2246</t>
  </si>
  <si>
    <t>2334-2246</t>
  </si>
  <si>
    <t>2334-2262</t>
  </si>
  <si>
    <t>2291-2203</t>
  </si>
  <si>
    <t>2291-2219</t>
  </si>
  <si>
    <t>2308-2219</t>
  </si>
  <si>
    <t>2228-2313</t>
  </si>
  <si>
    <t>2241-2313</t>
  </si>
  <si>
    <t>2321-2250</t>
  </si>
  <si>
    <t>2338-2250</t>
  </si>
  <si>
    <t>2338-2270</t>
  </si>
  <si>
    <t>2193-2126</t>
  </si>
  <si>
    <t>2206-2133</t>
  </si>
  <si>
    <t>2213-2142</t>
  </si>
  <si>
    <t>2142-2231</t>
  </si>
  <si>
    <t>2156-2231</t>
  </si>
  <si>
    <t>2245-2156</t>
  </si>
  <si>
    <t>2253-2165</t>
  </si>
  <si>
    <t>2260-2173</t>
  </si>
  <si>
    <t>2207-2115</t>
  </si>
  <si>
    <t>2207-2135</t>
  </si>
  <si>
    <t>2224-2135</t>
  </si>
  <si>
    <t>2144-2232</t>
  </si>
  <si>
    <t>2157-2232</t>
  </si>
  <si>
    <t>2237-2166</t>
  </si>
  <si>
    <t>2254-2166</t>
  </si>
  <si>
    <t>2254-2182</t>
  </si>
  <si>
    <t>2211-2123</t>
  </si>
  <si>
    <t>2211-2139</t>
  </si>
  <si>
    <t>2228-2139</t>
  </si>
  <si>
    <t>2148-2233</t>
  </si>
  <si>
    <t>2161-2233</t>
  </si>
  <si>
    <t>2241-2170</t>
  </si>
  <si>
    <t>2258-2170</t>
  </si>
  <si>
    <t>2258-2190</t>
  </si>
  <si>
    <t>2113-2046</t>
  </si>
  <si>
    <t>2126-2053</t>
  </si>
  <si>
    <t>2133-2062</t>
  </si>
  <si>
    <t>2062-2151</t>
  </si>
  <si>
    <t>2076-2151</t>
  </si>
  <si>
    <t>2165-2076</t>
  </si>
  <si>
    <t>2173-2085</t>
  </si>
  <si>
    <t>2180-2093</t>
  </si>
  <si>
    <t>2127-2035</t>
  </si>
  <si>
    <t>2127-2055</t>
  </si>
  <si>
    <t>2144-2055</t>
  </si>
  <si>
    <t>2064-2152</t>
  </si>
  <si>
    <t>2077-2152</t>
  </si>
  <si>
    <t>2157-2086</t>
  </si>
  <si>
    <t>2174-2086</t>
  </si>
  <si>
    <t>2174-2102</t>
  </si>
  <si>
    <t>2131-2043</t>
  </si>
  <si>
    <t>2131-2059</t>
  </si>
  <si>
    <t>2148-2059</t>
  </si>
  <si>
    <t>2068-2153</t>
  </si>
  <si>
    <t>2081-2153</t>
  </si>
  <si>
    <t>2161-2090</t>
  </si>
  <si>
    <t>2178-2090</t>
  </si>
  <si>
    <t>2178-2110</t>
  </si>
  <si>
    <t>2033-1966</t>
  </si>
  <si>
    <t>2046-1973</t>
  </si>
  <si>
    <t>2053-1982</t>
  </si>
  <si>
    <t>1982-2071</t>
  </si>
  <si>
    <t>1996-2071</t>
  </si>
  <si>
    <t>2085-1996</t>
  </si>
  <si>
    <t>2093-2005</t>
  </si>
  <si>
    <t>2100-2013</t>
  </si>
  <si>
    <t>2047-1955</t>
  </si>
  <si>
    <t>2047-1975</t>
  </si>
  <si>
    <t>2064-1975</t>
  </si>
  <si>
    <t>1984-2072</t>
  </si>
  <si>
    <t>1997-2072</t>
  </si>
  <si>
    <t>2077-2006</t>
  </si>
  <si>
    <t>2094-2006</t>
  </si>
  <si>
    <t>2094-2022</t>
  </si>
  <si>
    <t>2051-1963</t>
  </si>
  <si>
    <t>2051-1979</t>
  </si>
  <si>
    <t>2068-1979</t>
  </si>
  <si>
    <t>1988-2073</t>
  </si>
  <si>
    <t>2001-2073</t>
  </si>
  <si>
    <t>2081-2010</t>
  </si>
  <si>
    <t>2098-2010</t>
  </si>
  <si>
    <t>2098-2030</t>
  </si>
  <si>
    <t>1953-1886</t>
  </si>
  <si>
    <t>1966-1893</t>
  </si>
  <si>
    <t>1973-1902</t>
  </si>
  <si>
    <t>1902-1991</t>
  </si>
  <si>
    <t>1916-1991</t>
  </si>
  <si>
    <t>2005-1916</t>
  </si>
  <si>
    <t>2013-1925</t>
  </si>
  <si>
    <t>2020-1933</t>
  </si>
  <si>
    <t>1967-1875</t>
  </si>
  <si>
    <t>1967-1895</t>
  </si>
  <si>
    <t>1984-1895</t>
  </si>
  <si>
    <t>1904-1992</t>
  </si>
  <si>
    <t>1917-1992</t>
  </si>
  <si>
    <t>1997-1926</t>
  </si>
  <si>
    <t>2014-1926</t>
  </si>
  <si>
    <t>2014-1942</t>
  </si>
  <si>
    <t>1971-1883</t>
  </si>
  <si>
    <t>1971-1899</t>
  </si>
  <si>
    <t>1988-1899</t>
  </si>
  <si>
    <t>1908-1993</t>
  </si>
  <si>
    <t>1921-1993</t>
  </si>
  <si>
    <t>2001-1930</t>
  </si>
  <si>
    <t>2018-1930</t>
  </si>
  <si>
    <t>2018-1950</t>
  </si>
  <si>
    <t>1873-1806</t>
  </si>
  <si>
    <t>1886-1813</t>
  </si>
  <si>
    <t>1893-1822</t>
  </si>
  <si>
    <t>1822-1911</t>
  </si>
  <si>
    <t>1836-1911</t>
  </si>
  <si>
    <t>1925-1836</t>
  </si>
  <si>
    <t>1933-1845</t>
  </si>
  <si>
    <t>1940-1853</t>
  </si>
  <si>
    <t>1887-1795</t>
  </si>
  <si>
    <t>1887-1815</t>
  </si>
  <si>
    <t>1904-1815</t>
  </si>
  <si>
    <t>1824-1912</t>
  </si>
  <si>
    <t>1837-1912</t>
  </si>
  <si>
    <t>1917-1846</t>
  </si>
  <si>
    <t>1934-1846</t>
  </si>
  <si>
    <t>1934-1862</t>
  </si>
  <si>
    <t>1891-1803</t>
  </si>
  <si>
    <t>1891-1819</t>
  </si>
  <si>
    <t>1908-1819</t>
  </si>
  <si>
    <t>1828-1913</t>
  </si>
  <si>
    <t>1841-1913</t>
  </si>
  <si>
    <t>1921-1850</t>
  </si>
  <si>
    <t>1938-1850</t>
  </si>
  <si>
    <t>1938-1870</t>
  </si>
  <si>
    <t>1793-1722</t>
  </si>
  <si>
    <t>1806-1729</t>
  </si>
  <si>
    <t>1813-1738</t>
  </si>
  <si>
    <t>1738-1831</t>
  </si>
  <si>
    <t>1753-1831</t>
  </si>
  <si>
    <t>1845-1753</t>
  </si>
  <si>
    <t>1853-1764</t>
  </si>
  <si>
    <t>1860-1773</t>
  </si>
  <si>
    <t>1807-1711</t>
  </si>
  <si>
    <t>1807-1731</t>
  </si>
  <si>
    <t>1824-1731</t>
  </si>
  <si>
    <t>1740-1832</t>
  </si>
  <si>
    <t>1755-1832</t>
  </si>
  <si>
    <t>1837-1766</t>
  </si>
  <si>
    <t>1854-1766</t>
  </si>
  <si>
    <t>1854-1782</t>
  </si>
  <si>
    <t>1811-1719</t>
  </si>
  <si>
    <t>1811-1735</t>
  </si>
  <si>
    <t>1828-1735</t>
  </si>
  <si>
    <t>1745-1833</t>
  </si>
  <si>
    <t>1760-1833</t>
  </si>
  <si>
    <t>1841-1770</t>
  </si>
  <si>
    <t>1858-1770</t>
  </si>
  <si>
    <t>1858-1790</t>
  </si>
  <si>
    <t>1709-1640</t>
  </si>
  <si>
    <t>1722-1647</t>
  </si>
  <si>
    <t>1729-1656</t>
  </si>
  <si>
    <t>1656-1748</t>
  </si>
  <si>
    <t>1670-1748</t>
  </si>
  <si>
    <t>1764-1670</t>
  </si>
  <si>
    <t>1773-1680</t>
  </si>
  <si>
    <t>1780-1689</t>
  </si>
  <si>
    <t>1723-1629</t>
  </si>
  <si>
    <t>1723-1649</t>
  </si>
  <si>
    <t>1740-1649</t>
  </si>
  <si>
    <t>1658-1749</t>
  </si>
  <si>
    <t>1672-1749</t>
  </si>
  <si>
    <t>1755-1682</t>
  </si>
  <si>
    <t>1774-1682</t>
  </si>
  <si>
    <t>1774-1698</t>
  </si>
  <si>
    <t>1727-1637</t>
  </si>
  <si>
    <t>1727-1653</t>
  </si>
  <si>
    <t>1745-1653</t>
  </si>
  <si>
    <t>1662-1750</t>
  </si>
  <si>
    <t>1676-1750</t>
  </si>
  <si>
    <t>1760-1686</t>
  </si>
  <si>
    <t>1778-1686</t>
  </si>
  <si>
    <t>1778-1706</t>
  </si>
  <si>
    <t>1627-1558</t>
  </si>
  <si>
    <t>1640-1565</t>
  </si>
  <si>
    <t>1647-1574</t>
  </si>
  <si>
    <t>1574-1665</t>
  </si>
  <si>
    <t>1588-1665</t>
  </si>
  <si>
    <t>1680-1588</t>
  </si>
  <si>
    <t>1689-1598</t>
  </si>
  <si>
    <t>1696-1607</t>
  </si>
  <si>
    <t>1641-1547</t>
  </si>
  <si>
    <t>1641-1567</t>
  </si>
  <si>
    <t>1658-1567</t>
  </si>
  <si>
    <t>1576-1666</t>
  </si>
  <si>
    <t>1590-1666</t>
  </si>
  <si>
    <t>1672-1600</t>
  </si>
  <si>
    <t>1690-1600</t>
  </si>
  <si>
    <t>1690-1616</t>
  </si>
  <si>
    <t>1645-1555</t>
  </si>
  <si>
    <t>1645-1571</t>
  </si>
  <si>
    <t>1662-1571</t>
  </si>
  <si>
    <t>1580-1667</t>
  </si>
  <si>
    <t>1594-1667</t>
  </si>
  <si>
    <t>1676-1604</t>
  </si>
  <si>
    <t>1694-1604</t>
  </si>
  <si>
    <t>1694-1624</t>
  </si>
  <si>
    <t>1545-1476</t>
  </si>
  <si>
    <t>1558-1483</t>
  </si>
  <si>
    <t>1565-1492</t>
  </si>
  <si>
    <t>1492-1583</t>
  </si>
  <si>
    <t>1506-1583</t>
  </si>
  <si>
    <t>1598-1506</t>
  </si>
  <si>
    <t>1607-1516</t>
  </si>
  <si>
    <t>1614-1525</t>
  </si>
  <si>
    <t>1559-1465</t>
  </si>
  <si>
    <t>1559-1485</t>
  </si>
  <si>
    <t>1576-1485</t>
  </si>
  <si>
    <t>1494-1584</t>
  </si>
  <si>
    <t>1508-1584</t>
  </si>
  <si>
    <t>1590-1518</t>
  </si>
  <si>
    <t>1608-1518</t>
  </si>
  <si>
    <t>1608-1534</t>
  </si>
  <si>
    <t>1563-1473</t>
  </si>
  <si>
    <t>1563-1489</t>
  </si>
  <si>
    <t>1580-1489</t>
  </si>
  <si>
    <t>1498-1585</t>
  </si>
  <si>
    <t>1512-1585</t>
  </si>
  <si>
    <t>1594-1522</t>
  </si>
  <si>
    <t>1612-1522</t>
  </si>
  <si>
    <t>1612-1542</t>
  </si>
  <si>
    <t>1463-1394</t>
  </si>
  <si>
    <t>1476-1401</t>
  </si>
  <si>
    <t>1483-1410</t>
  </si>
  <si>
    <t>1410-1501</t>
  </si>
  <si>
    <t>1424-1501</t>
  </si>
  <si>
    <t>1516-1424</t>
  </si>
  <si>
    <t>1525-1434</t>
  </si>
  <si>
    <t>1532-1443</t>
  </si>
  <si>
    <t>1477-1383</t>
  </si>
  <si>
    <t>1477-1403</t>
  </si>
  <si>
    <t>1494-1403</t>
  </si>
  <si>
    <t>1412-1502</t>
  </si>
  <si>
    <t>1426-1502</t>
  </si>
  <si>
    <t>1508-1436</t>
  </si>
  <si>
    <t>1526-1436</t>
  </si>
  <si>
    <t>1526-1452</t>
  </si>
  <si>
    <t>1481-1391</t>
  </si>
  <si>
    <t>1481-1407</t>
  </si>
  <si>
    <t>1498-1407</t>
  </si>
  <si>
    <t>1416-1503</t>
  </si>
  <si>
    <t>1430-1503</t>
  </si>
  <si>
    <t>1512-1440</t>
  </si>
  <si>
    <t>1530-1440</t>
  </si>
  <si>
    <t>1530-1460</t>
  </si>
  <si>
    <t>1381-1312</t>
  </si>
  <si>
    <t>1394-1319</t>
  </si>
  <si>
    <t>1401-1328</t>
  </si>
  <si>
    <t>1328-1419</t>
  </si>
  <si>
    <t>1342-1419</t>
  </si>
  <si>
    <t>1434-1342</t>
  </si>
  <si>
    <t>1443-1352</t>
  </si>
  <si>
    <t>1450-1361</t>
  </si>
  <si>
    <t>1395-1301</t>
  </si>
  <si>
    <t>1395-1321</t>
  </si>
  <si>
    <t>1412-1321</t>
  </si>
  <si>
    <t>1330-1420</t>
  </si>
  <si>
    <t>1344-1420</t>
  </si>
  <si>
    <t>1426-1354</t>
  </si>
  <si>
    <t>1444-1354</t>
  </si>
  <si>
    <t>1444-1370</t>
  </si>
  <si>
    <t>1399-1309</t>
  </si>
  <si>
    <t>1399-1325</t>
  </si>
  <si>
    <t>1416-1325</t>
  </si>
  <si>
    <t>1334-1421</t>
  </si>
  <si>
    <t>1348-1421</t>
  </si>
  <si>
    <t>1430-1358</t>
  </si>
  <si>
    <t>1448-1358</t>
  </si>
  <si>
    <t>1448-1378</t>
  </si>
  <si>
    <t>1299-1228</t>
  </si>
  <si>
    <t>1312-1235</t>
  </si>
  <si>
    <t>1319-1244</t>
  </si>
  <si>
    <t>1244-1337</t>
  </si>
  <si>
    <t>1259-1337</t>
  </si>
  <si>
    <t>1352-1259</t>
  </si>
  <si>
    <t>1361-1270</t>
  </si>
  <si>
    <t>1368-1279</t>
  </si>
  <si>
    <t>1313-1217</t>
  </si>
  <si>
    <t>1313-1237</t>
  </si>
  <si>
    <t>1330-1237</t>
  </si>
  <si>
    <t>1246-1338</t>
  </si>
  <si>
    <t>1261-1338</t>
  </si>
  <si>
    <t>1344-1272</t>
  </si>
  <si>
    <t>1362-1272</t>
  </si>
  <si>
    <t>1362-1288</t>
  </si>
  <si>
    <t>1317-1225</t>
  </si>
  <si>
    <t>1317-1241</t>
  </si>
  <si>
    <t>1334-1241</t>
  </si>
  <si>
    <t>1251-1339</t>
  </si>
  <si>
    <t>1266-1339</t>
  </si>
  <si>
    <t>1348-1276</t>
  </si>
  <si>
    <t>1366-1276</t>
  </si>
  <si>
    <t>1366-1296</t>
  </si>
  <si>
    <t>1215-1146</t>
  </si>
  <si>
    <t>1228-1153</t>
  </si>
  <si>
    <t>1235-1162</t>
  </si>
  <si>
    <t>1162-1254</t>
  </si>
  <si>
    <t>1176-1254</t>
  </si>
  <si>
    <t>1270-1176</t>
  </si>
  <si>
    <t>1279-1186</t>
  </si>
  <si>
    <t>1286-1195</t>
  </si>
  <si>
    <t>1229-1135</t>
  </si>
  <si>
    <t>1229-1155</t>
  </si>
  <si>
    <t>1246-1155</t>
  </si>
  <si>
    <t>1164-1255</t>
  </si>
  <si>
    <t>1178-1255</t>
  </si>
  <si>
    <t>1261-1188</t>
  </si>
  <si>
    <t>1280-1188</t>
  </si>
  <si>
    <t>1280-1204</t>
  </si>
  <si>
    <t>1233-1143</t>
  </si>
  <si>
    <t>1233-1159</t>
  </si>
  <si>
    <t>1251-1159</t>
  </si>
  <si>
    <t>1168-1256</t>
  </si>
  <si>
    <t>1182-1256</t>
  </si>
  <si>
    <t>1266-1192</t>
  </si>
  <si>
    <t>1284-1192</t>
  </si>
  <si>
    <t>1284-1212</t>
  </si>
  <si>
    <t>1133-1064</t>
  </si>
  <si>
    <t>1146-1071</t>
  </si>
  <si>
    <t>1153-1080</t>
  </si>
  <si>
    <t>1080-1171</t>
  </si>
  <si>
    <t>1094-1171</t>
  </si>
  <si>
    <t>1186-1094</t>
  </si>
  <si>
    <t>1195-1104</t>
  </si>
  <si>
    <t>1202-1113</t>
  </si>
  <si>
    <t>1147-1053</t>
  </si>
  <si>
    <t>1147-1073</t>
  </si>
  <si>
    <t>1164-1073</t>
  </si>
  <si>
    <t>1082-1172</t>
  </si>
  <si>
    <t>1096-1172</t>
  </si>
  <si>
    <t>1178-1106</t>
  </si>
  <si>
    <t>1196-1106</t>
  </si>
  <si>
    <t>1196-1122</t>
  </si>
  <si>
    <t>1151-1061</t>
  </si>
  <si>
    <t>1151-1077</t>
  </si>
  <si>
    <t>1168-1077</t>
  </si>
  <si>
    <t>1086-1173</t>
  </si>
  <si>
    <t>1100-1173</t>
  </si>
  <si>
    <t>1182-1110</t>
  </si>
  <si>
    <t>1200-1110</t>
  </si>
  <si>
    <t>1200-1130</t>
  </si>
  <si>
    <t>1051-982</t>
  </si>
  <si>
    <t>1064-989</t>
  </si>
  <si>
    <t>1071-998</t>
  </si>
  <si>
    <t>998-1089</t>
  </si>
  <si>
    <t>1012-1089</t>
  </si>
  <si>
    <t>1104-1012</t>
  </si>
  <si>
    <t>1113-1022</t>
  </si>
  <si>
    <t>1120-1031</t>
  </si>
  <si>
    <t>1065-971</t>
  </si>
  <si>
    <t>1065-991</t>
  </si>
  <si>
    <t>1082-991</t>
  </si>
  <si>
    <t>1000-1090</t>
  </si>
  <si>
    <t>1014-1090</t>
  </si>
  <si>
    <t>1096-1024</t>
  </si>
  <si>
    <t>1114-1024</t>
  </si>
  <si>
    <t>1114-1040</t>
  </si>
  <si>
    <t>1069-979</t>
  </si>
  <si>
    <t>1069-995</t>
  </si>
  <si>
    <t>1086-995</t>
  </si>
  <si>
    <t>1004-1091</t>
  </si>
  <si>
    <t>1018-1091</t>
  </si>
  <si>
    <t>1100-1028</t>
  </si>
  <si>
    <t>1118-1028</t>
  </si>
  <si>
    <t>1118-1048</t>
  </si>
  <si>
    <t>969-897</t>
  </si>
  <si>
    <t>982-905</t>
  </si>
  <si>
    <t>989-914</t>
  </si>
  <si>
    <t>914-1007</t>
  </si>
  <si>
    <t>928-1007</t>
  </si>
  <si>
    <t>1022-928</t>
  </si>
  <si>
    <t>1031-938</t>
  </si>
  <si>
    <t>1038-948</t>
  </si>
  <si>
    <t>983-885</t>
  </si>
  <si>
    <t>983-907</t>
  </si>
  <si>
    <t>1000-907</t>
  </si>
  <si>
    <t>916-1008</t>
  </si>
  <si>
    <t>930-1008</t>
  </si>
  <si>
    <t>1014-940</t>
  </si>
  <si>
    <t>1032-940</t>
  </si>
  <si>
    <t>1032-958</t>
  </si>
  <si>
    <t>987-893</t>
  </si>
  <si>
    <t>987-911</t>
  </si>
  <si>
    <t>1004-911</t>
  </si>
  <si>
    <t>920-1009</t>
  </si>
  <si>
    <t>934-1009</t>
  </si>
  <si>
    <t>1018-944</t>
  </si>
  <si>
    <t>1036-944</t>
  </si>
  <si>
    <t>1036-966</t>
  </si>
  <si>
    <t>883-811</t>
  </si>
  <si>
    <t>897-819</t>
  </si>
  <si>
    <t>905-828</t>
  </si>
  <si>
    <t>828-923</t>
  </si>
  <si>
    <t>842-923</t>
  </si>
  <si>
    <t>938-842</t>
  </si>
  <si>
    <t>948-852</t>
  </si>
  <si>
    <t>956-862</t>
  </si>
  <si>
    <t>898-799</t>
  </si>
  <si>
    <t>898-821</t>
  </si>
  <si>
    <t>916-821</t>
  </si>
  <si>
    <t>830-924</t>
  </si>
  <si>
    <t>844-924</t>
  </si>
  <si>
    <t>930-854</t>
  </si>
  <si>
    <t>949-854</t>
  </si>
  <si>
    <t>949-872</t>
  </si>
  <si>
    <t>902-807</t>
  </si>
  <si>
    <t>902-825</t>
  </si>
  <si>
    <t>920-825</t>
  </si>
  <si>
    <t>834-925</t>
  </si>
  <si>
    <t>848-925</t>
  </si>
  <si>
    <t>934-858</t>
  </si>
  <si>
    <t>953-858</t>
  </si>
  <si>
    <t>953-880</t>
  </si>
  <si>
    <t>797-725</t>
  </si>
  <si>
    <t>811-733</t>
  </si>
  <si>
    <t>819-742</t>
  </si>
  <si>
    <t>742-837</t>
  </si>
  <si>
    <t>756-837</t>
  </si>
  <si>
    <t>852-756</t>
  </si>
  <si>
    <t>862-766</t>
  </si>
  <si>
    <t>870-776</t>
  </si>
  <si>
    <t>812-713</t>
  </si>
  <si>
    <t>812-735</t>
  </si>
  <si>
    <t>830-735</t>
  </si>
  <si>
    <t>744-838</t>
  </si>
  <si>
    <t>758-838</t>
  </si>
  <si>
    <t>844-768</t>
  </si>
  <si>
    <t>863-768</t>
  </si>
  <si>
    <t>863-786</t>
  </si>
  <si>
    <t>816-721</t>
  </si>
  <si>
    <t>816-739</t>
  </si>
  <si>
    <t>834-739</t>
  </si>
  <si>
    <t>748-839</t>
  </si>
  <si>
    <t>762-839</t>
  </si>
  <si>
    <t>848-772</t>
  </si>
  <si>
    <t>867-772</t>
  </si>
  <si>
    <t>867-794</t>
  </si>
  <si>
    <t>711-639</t>
  </si>
  <si>
    <t>725-647</t>
  </si>
  <si>
    <t>733-656</t>
  </si>
  <si>
    <t>656-751</t>
  </si>
  <si>
    <t>670-751</t>
  </si>
  <si>
    <t>766-670</t>
  </si>
  <si>
    <t>776-680</t>
  </si>
  <si>
    <t>784-690</t>
  </si>
  <si>
    <t>726-627</t>
  </si>
  <si>
    <t>726-649</t>
  </si>
  <si>
    <t>744-649</t>
  </si>
  <si>
    <t>658-752</t>
  </si>
  <si>
    <t>672-752</t>
  </si>
  <si>
    <t>758-682</t>
  </si>
  <si>
    <t>777-682</t>
  </si>
  <si>
    <t>777-700</t>
  </si>
  <si>
    <t>730-635</t>
  </si>
  <si>
    <t>730-653</t>
  </si>
  <si>
    <t>748-653</t>
  </si>
  <si>
    <t>662-753</t>
  </si>
  <si>
    <t>676-753</t>
  </si>
  <si>
    <t>762-686</t>
  </si>
  <si>
    <t>781-686</t>
  </si>
  <si>
    <t>781-708</t>
  </si>
  <si>
    <t>625-553</t>
  </si>
  <si>
    <t>639-561</t>
  </si>
  <si>
    <t>647-570</t>
  </si>
  <si>
    <t>570-665</t>
  </si>
  <si>
    <t>584-665</t>
  </si>
  <si>
    <t>680-584</t>
  </si>
  <si>
    <t>690-594</t>
  </si>
  <si>
    <t>698-604</t>
  </si>
  <si>
    <t>640-541</t>
  </si>
  <si>
    <t>640-563</t>
  </si>
  <si>
    <t>658-563</t>
  </si>
  <si>
    <t>572-666</t>
  </si>
  <si>
    <t>586-666</t>
  </si>
  <si>
    <t>672-596</t>
  </si>
  <si>
    <t>691-596</t>
  </si>
  <si>
    <t>691-614</t>
  </si>
  <si>
    <t>644-549</t>
  </si>
  <si>
    <t>644-567</t>
  </si>
  <si>
    <t>662-567</t>
  </si>
  <si>
    <t>576-667</t>
  </si>
  <si>
    <t>590-667</t>
  </si>
  <si>
    <t>676-600</t>
  </si>
  <si>
    <t>695-600</t>
  </si>
  <si>
    <t>695-622</t>
  </si>
  <si>
    <t>539-467</t>
  </si>
  <si>
    <t>553-475</t>
  </si>
  <si>
    <t>561-484</t>
  </si>
  <si>
    <t>484-579</t>
  </si>
  <si>
    <t>498-579</t>
  </si>
  <si>
    <t>594-498</t>
  </si>
  <si>
    <t>604-508</t>
  </si>
  <si>
    <t>612-518</t>
  </si>
  <si>
    <t>554-455</t>
  </si>
  <si>
    <t>554-477</t>
  </si>
  <si>
    <t>572-477</t>
  </si>
  <si>
    <t>486-580</t>
  </si>
  <si>
    <t>500-580</t>
  </si>
  <si>
    <t>586-510</t>
  </si>
  <si>
    <t>605-510</t>
  </si>
  <si>
    <t>605-528</t>
  </si>
  <si>
    <t>558-463</t>
  </si>
  <si>
    <t>558-481</t>
  </si>
  <si>
    <t>576-481</t>
  </si>
  <si>
    <t>490-581</t>
  </si>
  <si>
    <t>504-581</t>
  </si>
  <si>
    <t>590-514</t>
  </si>
  <si>
    <t>609-514</t>
  </si>
  <si>
    <t>609-536</t>
  </si>
  <si>
    <t>453-381</t>
  </si>
  <si>
    <t>467-389</t>
  </si>
  <si>
    <t>475-398</t>
  </si>
  <si>
    <t>398-493</t>
  </si>
  <si>
    <t>412-493</t>
  </si>
  <si>
    <t>508-412</t>
  </si>
  <si>
    <t>518-422</t>
  </si>
  <si>
    <t>526-432</t>
  </si>
  <si>
    <t>468-369</t>
  </si>
  <si>
    <t>468-391</t>
  </si>
  <si>
    <t>486-391</t>
  </si>
  <si>
    <t>400-494</t>
  </si>
  <si>
    <t>414-494</t>
  </si>
  <si>
    <t>500-424</t>
  </si>
  <si>
    <t>519-424</t>
  </si>
  <si>
    <t>519-442</t>
  </si>
  <si>
    <t>472-377</t>
  </si>
  <si>
    <t>472-395</t>
  </si>
  <si>
    <t>490-395</t>
  </si>
  <si>
    <t>404-495</t>
  </si>
  <si>
    <t>418-495</t>
  </si>
  <si>
    <t>504-428</t>
  </si>
  <si>
    <t>523-428</t>
  </si>
  <si>
    <t>523-450</t>
  </si>
  <si>
    <t>367-295</t>
  </si>
  <si>
    <t>381-303</t>
  </si>
  <si>
    <t>389-312</t>
  </si>
  <si>
    <t>312-407</t>
  </si>
  <si>
    <t>326-407</t>
  </si>
  <si>
    <t>422-326</t>
  </si>
  <si>
    <t>432-336</t>
  </si>
  <si>
    <t>440-346</t>
  </si>
  <si>
    <t>382-283</t>
  </si>
  <si>
    <t>382-305</t>
  </si>
  <si>
    <t>400-305</t>
  </si>
  <si>
    <t>314-408</t>
  </si>
  <si>
    <t>328-408</t>
  </si>
  <si>
    <t>414-338</t>
  </si>
  <si>
    <t>433-338</t>
  </si>
  <si>
    <t>433-356</t>
  </si>
  <si>
    <t>386-291</t>
  </si>
  <si>
    <t>386-309</t>
  </si>
  <si>
    <t>404-309</t>
  </si>
  <si>
    <t>318-409</t>
  </si>
  <si>
    <t>332-409</t>
  </si>
  <si>
    <t>418-342</t>
  </si>
  <si>
    <t>437-342</t>
  </si>
  <si>
    <t>437-364</t>
  </si>
  <si>
    <t>281-210</t>
  </si>
  <si>
    <t>295-218</t>
  </si>
  <si>
    <t>303-227</t>
  </si>
  <si>
    <t>227-321</t>
  </si>
  <si>
    <t>241-321</t>
  </si>
  <si>
    <t>336-241</t>
  </si>
  <si>
    <t>346-250</t>
  </si>
  <si>
    <t>354-259</t>
  </si>
  <si>
    <t>296-198</t>
  </si>
  <si>
    <t>296-220</t>
  </si>
  <si>
    <t>314-220</t>
  </si>
  <si>
    <t>229-322</t>
  </si>
  <si>
    <t>243-322</t>
  </si>
  <si>
    <t>328-252</t>
  </si>
  <si>
    <t>347-252</t>
  </si>
  <si>
    <t>347-268</t>
  </si>
  <si>
    <t>300-206</t>
  </si>
  <si>
    <t>300-224</t>
  </si>
  <si>
    <t>318-224</t>
  </si>
  <si>
    <t>233-323</t>
  </si>
  <si>
    <t>246-323</t>
  </si>
  <si>
    <t>332-255</t>
  </si>
  <si>
    <t>351-255</t>
  </si>
  <si>
    <t>351-276</t>
  </si>
  <si>
    <t>196-124</t>
  </si>
  <si>
    <t>210-132</t>
  </si>
  <si>
    <t>218-141</t>
  </si>
  <si>
    <t>141-236</t>
  </si>
  <si>
    <t>155-236</t>
  </si>
  <si>
    <t>250-155</t>
  </si>
  <si>
    <t>259-165</t>
  </si>
  <si>
    <t>266-175</t>
  </si>
  <si>
    <t>211-119</t>
  </si>
  <si>
    <t>211-134</t>
  </si>
  <si>
    <t>229-134</t>
  </si>
  <si>
    <t>143-237</t>
  </si>
  <si>
    <t>157-237</t>
  </si>
  <si>
    <t>243-167</t>
  </si>
  <si>
    <t>260-167</t>
  </si>
  <si>
    <t>260-185</t>
  </si>
  <si>
    <t>215-120</t>
  </si>
  <si>
    <t>215-138</t>
  </si>
  <si>
    <t>233-138</t>
  </si>
  <si>
    <t>147-238</t>
  </si>
  <si>
    <t>161-238</t>
  </si>
  <si>
    <t>246-171</t>
  </si>
  <si>
    <t>263-171</t>
  </si>
  <si>
    <t>263-193</t>
  </si>
  <si>
    <t>117-54</t>
  </si>
  <si>
    <t>124-61</t>
  </si>
  <si>
    <t>132-70</t>
  </si>
  <si>
    <t>70-150</t>
  </si>
  <si>
    <t>84-150</t>
  </si>
  <si>
    <t>165-84</t>
  </si>
  <si>
    <t>175-94</t>
  </si>
  <si>
    <t>183-104</t>
  </si>
  <si>
    <t>125-47</t>
  </si>
  <si>
    <t>125-63</t>
  </si>
  <si>
    <t>143-63</t>
  </si>
  <si>
    <t>72-151</t>
  </si>
  <si>
    <t>86-151</t>
  </si>
  <si>
    <t>157-96</t>
  </si>
  <si>
    <t>176-96</t>
  </si>
  <si>
    <t>176-113</t>
  </si>
  <si>
    <t>129-50</t>
  </si>
  <si>
    <t>129-67</t>
  </si>
  <si>
    <t>147-67</t>
  </si>
  <si>
    <t>76-152</t>
  </si>
  <si>
    <t>90-152</t>
  </si>
  <si>
    <t>161-100</t>
  </si>
  <si>
    <t>180-100</t>
  </si>
  <si>
    <t>180-114</t>
  </si>
  <si>
    <t>45-8</t>
  </si>
  <si>
    <t>54-13</t>
  </si>
  <si>
    <t>61-18</t>
  </si>
  <si>
    <t>18-79</t>
  </si>
  <si>
    <t>24-79</t>
  </si>
  <si>
    <t>94-24</t>
  </si>
  <si>
    <t>104-29</t>
  </si>
  <si>
    <t>111-34</t>
  </si>
  <si>
    <t>55-3</t>
  </si>
  <si>
    <t>55-14</t>
  </si>
  <si>
    <t>72-14</t>
  </si>
  <si>
    <t>19-80</t>
  </si>
  <si>
    <t>25-80</t>
  </si>
  <si>
    <t>86-30</t>
  </si>
  <si>
    <t>105-30</t>
  </si>
  <si>
    <t>105-41</t>
  </si>
  <si>
    <t>58-4</t>
  </si>
  <si>
    <t>58-15</t>
  </si>
  <si>
    <t>76-15</t>
  </si>
  <si>
    <t>20-81</t>
  </si>
  <si>
    <t>26-81</t>
  </si>
  <si>
    <t>90-31</t>
  </si>
  <si>
    <t>108-31</t>
  </si>
  <si>
    <t>108-42</t>
  </si>
  <si>
    <t>階数</t>
    <rPh sb="0" eb="2">
      <t>カイスウ</t>
    </rPh>
    <phoneticPr fontId="1"/>
  </si>
  <si>
    <t>NS</t>
    <phoneticPr fontId="1"/>
  </si>
  <si>
    <t>EW</t>
    <phoneticPr fontId="1"/>
  </si>
  <si>
    <t>層間変形</t>
    <rPh sb="0" eb="1">
      <t>ソウ</t>
    </rPh>
    <rPh sb="1" eb="2">
      <t>カン</t>
    </rPh>
    <rPh sb="2" eb="4">
      <t>ヘンケイ</t>
    </rPh>
    <phoneticPr fontId="1"/>
  </si>
  <si>
    <t>トラス変形</t>
    <rPh sb="3" eb="5">
      <t>ヘンケイ</t>
    </rPh>
    <phoneticPr fontId="1"/>
  </si>
  <si>
    <t>層間変形角</t>
    <rPh sb="0" eb="1">
      <t>ソウ</t>
    </rPh>
    <rPh sb="1" eb="2">
      <t>カン</t>
    </rPh>
    <rPh sb="2" eb="4">
      <t>ヘンケイ</t>
    </rPh>
    <rPh sb="4" eb="5">
      <t>カク</t>
    </rPh>
    <phoneticPr fontId="1"/>
  </si>
  <si>
    <t>X4-1</t>
    <phoneticPr fontId="1"/>
  </si>
  <si>
    <t>X4-2</t>
    <phoneticPr fontId="1"/>
  </si>
  <si>
    <t>X8-1</t>
    <phoneticPr fontId="1"/>
  </si>
  <si>
    <t>X8-2</t>
    <phoneticPr fontId="1"/>
  </si>
  <si>
    <t>Y14-1</t>
    <phoneticPr fontId="1"/>
  </si>
  <si>
    <t>Y14-2</t>
    <phoneticPr fontId="1"/>
  </si>
  <si>
    <t>Y21-1</t>
    <phoneticPr fontId="1"/>
  </si>
  <si>
    <t>Y21-2</t>
    <phoneticPr fontId="1"/>
  </si>
  <si>
    <t>階高</t>
    <rPh sb="0" eb="1">
      <t>カイ</t>
    </rPh>
    <rPh sb="1" eb="2">
      <t>タカ</t>
    </rPh>
    <phoneticPr fontId="1"/>
  </si>
  <si>
    <t>ブレース取り付け幅</t>
    <rPh sb="4" eb="5">
      <t>ト</t>
    </rPh>
    <rPh sb="6" eb="7">
      <t>ツ</t>
    </rPh>
    <rPh sb="8" eb="9">
      <t>ハバ</t>
    </rPh>
    <phoneticPr fontId="1"/>
  </si>
  <si>
    <t>ＮＳ</t>
    <phoneticPr fontId="1"/>
  </si>
  <si>
    <t>ＥＷ</t>
    <phoneticPr fontId="1"/>
  </si>
  <si>
    <t>ｃｍ</t>
    <phoneticPr fontId="1"/>
  </si>
  <si>
    <t>ダンパーの傾斜角</t>
    <rPh sb="5" eb="7">
      <t>ケイシャ</t>
    </rPh>
    <rPh sb="7" eb="8">
      <t>カク</t>
    </rPh>
    <phoneticPr fontId="1"/>
  </si>
  <si>
    <t>ダンパー長さ</t>
    <rPh sb="4" eb="5">
      <t>ナガ</t>
    </rPh>
    <phoneticPr fontId="1"/>
  </si>
  <si>
    <t>ヤング係数</t>
    <rPh sb="3" eb="5">
      <t>ケイスウ</t>
    </rPh>
    <phoneticPr fontId="1"/>
  </si>
  <si>
    <t>kn/cm^2</t>
    <phoneticPr fontId="1"/>
  </si>
  <si>
    <t>mm^2</t>
    <phoneticPr fontId="1"/>
  </si>
  <si>
    <t>cm^2</t>
    <phoneticPr fontId="1"/>
  </si>
  <si>
    <t>ω</t>
    <phoneticPr fontId="1"/>
  </si>
  <si>
    <r>
      <t>λ</t>
    </r>
    <r>
      <rPr>
        <sz val="6"/>
        <color theme="1"/>
        <rFont val="ＭＳ Ｐゴシック"/>
        <family val="3"/>
        <charset val="128"/>
        <scheme val="minor"/>
      </rPr>
      <t>ij</t>
    </r>
    <phoneticPr fontId="1"/>
  </si>
  <si>
    <t>sqrt(D^2+H^2)</t>
    <phoneticPr fontId="1"/>
  </si>
  <si>
    <t>D/Ｌ</t>
    <phoneticPr fontId="1"/>
  </si>
  <si>
    <t>L-D-Ld</t>
    <phoneticPr fontId="1"/>
  </si>
  <si>
    <t>(A*E)/L'</t>
    <phoneticPr fontId="1"/>
  </si>
  <si>
    <t>L</t>
    <phoneticPr fontId="1"/>
  </si>
  <si>
    <t>θ</t>
    <phoneticPr fontId="1"/>
  </si>
  <si>
    <t>L'</t>
    <phoneticPr fontId="1"/>
  </si>
  <si>
    <t>Kbi</t>
    <phoneticPr fontId="1"/>
  </si>
  <si>
    <t>K0</t>
    <phoneticPr fontId="1"/>
  </si>
  <si>
    <t>ダンパー剛性(Kd)</t>
    <rPh sb="4" eb="6">
      <t>ゴウセイ</t>
    </rPh>
    <phoneticPr fontId="1"/>
  </si>
  <si>
    <t>(Kd*Kbi)/(Kd+Kbi)</t>
    <phoneticPr fontId="1"/>
  </si>
  <si>
    <t>cm</t>
    <phoneticPr fontId="1"/>
  </si>
  <si>
    <t>kN/cm</t>
    <phoneticPr fontId="1"/>
  </si>
  <si>
    <t>ブレース長</t>
    <phoneticPr fontId="1"/>
  </si>
  <si>
    <t>ブレースのみの長さ</t>
    <rPh sb="7" eb="8">
      <t>ナガ</t>
    </rPh>
    <phoneticPr fontId="1"/>
  </si>
  <si>
    <t>ブレース剛性</t>
    <rPh sb="4" eb="6">
      <t>ゴウセイ</t>
    </rPh>
    <phoneticPr fontId="1"/>
  </si>
  <si>
    <t>ブレース+ダンパーの剛性</t>
    <rPh sb="10" eb="12">
      <t>ゴウセイ</t>
    </rPh>
    <phoneticPr fontId="1"/>
  </si>
  <si>
    <t>等価支持材変形比</t>
    <rPh sb="0" eb="2">
      <t>トウカ</t>
    </rPh>
    <rPh sb="2" eb="4">
      <t>シジ</t>
    </rPh>
    <rPh sb="4" eb="5">
      <t>ザイ</t>
    </rPh>
    <rPh sb="5" eb="7">
      <t>ヘンケイ</t>
    </rPh>
    <rPh sb="7" eb="8">
      <t>ヒ</t>
    </rPh>
    <phoneticPr fontId="1"/>
  </si>
  <si>
    <t>Cd^ij*ω*(1/Kb^ij+1/Kd^ij)</t>
    <phoneticPr fontId="1"/>
  </si>
  <si>
    <t>Ud^ij</t>
    <phoneticPr fontId="1"/>
  </si>
  <si>
    <t>ダンパー変形</t>
    <rPh sb="4" eb="6">
      <t>ヘンケイ</t>
    </rPh>
    <phoneticPr fontId="1"/>
  </si>
  <si>
    <t>Ua^ij/sqrt(1+λij^2)</t>
    <phoneticPr fontId="1"/>
  </si>
  <si>
    <t xml:space="preserve"> 841-927</t>
  </si>
  <si>
    <t xml:space="preserve"> 1/1073</t>
  </si>
  <si>
    <t xml:space="preserve"> 2366-2424</t>
  </si>
  <si>
    <t xml:space="preserve"> 2286-2366</t>
  </si>
  <si>
    <t xml:space="preserve"> 2206-2286</t>
  </si>
  <si>
    <t xml:space="preserve"> 2126-2206</t>
  </si>
  <si>
    <t xml:space="preserve"> 2046-2126</t>
  </si>
  <si>
    <t xml:space="preserve"> 1966-2046</t>
  </si>
  <si>
    <t xml:space="preserve"> 1886-1966</t>
  </si>
  <si>
    <t xml:space="preserve"> 1806-1886</t>
  </si>
  <si>
    <t xml:space="preserve"> 1722-1806</t>
  </si>
  <si>
    <t xml:space="preserve"> 1640-1722</t>
  </si>
  <si>
    <t xml:space="preserve"> 1558-1640</t>
  </si>
  <si>
    <t xml:space="preserve"> 1476-1558</t>
  </si>
  <si>
    <t xml:space="preserve"> 1394-1476</t>
  </si>
  <si>
    <t xml:space="preserve"> 1312-1394</t>
  </si>
  <si>
    <t xml:space="preserve"> 1228-1312</t>
  </si>
  <si>
    <t xml:space="preserve"> 1146-1228</t>
  </si>
  <si>
    <t xml:space="preserve"> 1064-1146</t>
  </si>
  <si>
    <t xml:space="preserve"> 982-1064</t>
  </si>
  <si>
    <t xml:space="preserve"> 897-982</t>
  </si>
  <si>
    <t xml:space="preserve"> 755-841</t>
  </si>
  <si>
    <t xml:space="preserve"> 669-755</t>
  </si>
  <si>
    <t xml:space="preserve"> 583-669</t>
  </si>
  <si>
    <t xml:space="preserve"> 497-583</t>
  </si>
  <si>
    <t xml:space="preserve"> 411-497</t>
  </si>
  <si>
    <t xml:space="preserve"> 325-411</t>
  </si>
  <si>
    <t xml:space="preserve"> 240-325</t>
  </si>
  <si>
    <t xml:space="preserve"> 154-240</t>
  </si>
  <si>
    <t xml:space="preserve"> 83-154</t>
  </si>
  <si>
    <t xml:space="preserve"> 23-83</t>
  </si>
  <si>
    <t>5 解析ｹｰｽ[N-NS]</t>
  </si>
  <si>
    <t>5.1 層</t>
  </si>
  <si>
    <t>5.1.1 層せん断力等</t>
  </si>
  <si>
    <t>5.1.1.1 加力方向</t>
  </si>
  <si>
    <t xml:space="preserve"> 1/1066</t>
  </si>
  <si>
    <t xml:space="preserve"> 1/1061</t>
  </si>
  <si>
    <t xml:space="preserve"> 1/1101</t>
  </si>
  <si>
    <t xml:space="preserve"> 1/1089</t>
  </si>
  <si>
    <t xml:space="preserve"> 1/1120</t>
  </si>
  <si>
    <t xml:space="preserve"> 1/1107</t>
  </si>
  <si>
    <t xml:space="preserve"> 1/1094</t>
  </si>
  <si>
    <t xml:space="preserve"> 1/1081</t>
  </si>
  <si>
    <t xml:space="preserve"> 1/1060</t>
  </si>
  <si>
    <t xml:space="preserve"> 1/1067</t>
  </si>
  <si>
    <t xml:space="preserve"> 1/1055</t>
  </si>
  <si>
    <t xml:space="preserve"> 1/1050</t>
  </si>
  <si>
    <t xml:space="preserve"> 1/1057</t>
  </si>
  <si>
    <t xml:space="preserve"> 1/1045</t>
  </si>
  <si>
    <t xml:space="preserve"> 1/1068</t>
  </si>
  <si>
    <t xml:space="preserve"> 1/1053</t>
  </si>
  <si>
    <t xml:space="preserve"> 1/957</t>
  </si>
  <si>
    <t xml:space="preserve"> 1/950</t>
  </si>
  <si>
    <t xml:space="preserve"> 1/1065</t>
  </si>
  <si>
    <t xml:space="preserve"> 1/1122</t>
  </si>
  <si>
    <t xml:space="preserve"> 1/1112</t>
  </si>
  <si>
    <t xml:space="preserve"> 1/1146</t>
  </si>
  <si>
    <t xml:space="preserve"> 1/1138</t>
  </si>
  <si>
    <t xml:space="preserve"> 1/1190</t>
  </si>
  <si>
    <t xml:space="preserve"> 1/1182</t>
  </si>
  <si>
    <t xml:space="preserve"> 1/1129</t>
  </si>
  <si>
    <t xml:space="preserve"> 1/1125</t>
  </si>
  <si>
    <t xml:space="preserve"> 1/1213</t>
  </si>
  <si>
    <t xml:space="preserve"> 1/1206</t>
  </si>
  <si>
    <t xml:space="preserve"> 1/1249</t>
  </si>
  <si>
    <t xml:space="preserve"> 1/1241</t>
  </si>
  <si>
    <t xml:space="preserve"> 1/1329</t>
  </si>
  <si>
    <t xml:space="preserve"> 1/1376</t>
  </si>
  <si>
    <t xml:space="preserve"> 1/1368</t>
  </si>
  <si>
    <t xml:space="preserve"> 1/1434</t>
  </si>
  <si>
    <t xml:space="preserve"> 1/1424</t>
  </si>
  <si>
    <t xml:space="preserve"> 1/1453</t>
  </si>
  <si>
    <t xml:space="preserve"> 1/1443</t>
  </si>
  <si>
    <t xml:space="preserve"> 1/1543</t>
  </si>
  <si>
    <t xml:space="preserve"> 1/1533</t>
  </si>
  <si>
    <t xml:space="preserve"> 1/1629</t>
  </si>
  <si>
    <t xml:space="preserve"> 1/1619</t>
  </si>
  <si>
    <t xml:space="preserve"> 1/1746</t>
  </si>
  <si>
    <t xml:space="preserve"> 1/1735</t>
  </si>
  <si>
    <t xml:space="preserve"> 1/1862</t>
  </si>
  <si>
    <t xml:space="preserve"> 1/1851</t>
  </si>
  <si>
    <t xml:space="preserve"> 1/2026</t>
  </si>
  <si>
    <t xml:space="preserve"> 1/2014</t>
  </si>
  <si>
    <t xml:space="preserve"> 1/2288</t>
  </si>
  <si>
    <t xml:space="preserve"> 1/2275</t>
  </si>
  <si>
    <t xml:space="preserve"> 1/2576</t>
  </si>
  <si>
    <t xml:space="preserve"> 1/2562</t>
  </si>
  <si>
    <t xml:space="preserve"> 1/3119</t>
  </si>
  <si>
    <t xml:space="preserve"> 1/3103</t>
  </si>
  <si>
    <t xml:space="preserve"> 1/4741</t>
  </si>
  <si>
    <t xml:space="preserve"> 1/4719</t>
  </si>
  <si>
    <t>ha</t>
    <phoneticPr fontId="1"/>
  </si>
  <si>
    <t>付加減衰定数</t>
    <rPh sb="0" eb="2">
      <t>フカ</t>
    </rPh>
    <rPh sb="2" eb="4">
      <t>ゲンスイ</t>
    </rPh>
    <rPh sb="4" eb="6">
      <t>テイスウ</t>
    </rPh>
    <phoneticPr fontId="1"/>
  </si>
  <si>
    <t>(ω*∑i*∑j*Cd^ij*Ud^ij)/2*∑i*Qi*⊿Ui</t>
    <phoneticPr fontId="1"/>
  </si>
  <si>
    <t>層せん断力</t>
    <rPh sb="0" eb="1">
      <t>ソウ</t>
    </rPh>
    <rPh sb="3" eb="4">
      <t>ダン</t>
    </rPh>
    <rPh sb="4" eb="5">
      <t>リョク</t>
    </rPh>
    <phoneticPr fontId="1"/>
  </si>
  <si>
    <t>(ω*∑i*∑j*Cd^ij*Ud^ij)</t>
    <phoneticPr fontId="1"/>
  </si>
  <si>
    <t>2*Qi*⊿Ui</t>
    <phoneticPr fontId="1"/>
  </si>
  <si>
    <t>2*∑i*Qi*⊿Ui</t>
    <phoneticPr fontId="1"/>
  </si>
  <si>
    <t>付加減衰定数(分母）</t>
    <rPh sb="0" eb="2">
      <t>フカ</t>
    </rPh>
    <rPh sb="2" eb="4">
      <t>ゲンスイ</t>
    </rPh>
    <rPh sb="4" eb="6">
      <t>テイスウ</t>
    </rPh>
    <rPh sb="7" eb="9">
      <t>ブンボ</t>
    </rPh>
    <phoneticPr fontId="1"/>
  </si>
  <si>
    <t>付加減衰定数(分子）</t>
    <rPh sb="0" eb="2">
      <t>フカ</t>
    </rPh>
    <rPh sb="2" eb="4">
      <t>ゲンスイ</t>
    </rPh>
    <rPh sb="4" eb="6">
      <t>テイスウ</t>
    </rPh>
    <rPh sb="7" eb="9">
      <t>ブンシ</t>
    </rPh>
    <phoneticPr fontId="1"/>
  </si>
  <si>
    <t>(ω*Cd^ij*Ud^ij)</t>
    <phoneticPr fontId="1"/>
  </si>
  <si>
    <t>T</t>
    <phoneticPr fontId="1"/>
  </si>
  <si>
    <t>NS</t>
    <phoneticPr fontId="1"/>
  </si>
  <si>
    <t>EW</t>
    <phoneticPr fontId="1"/>
  </si>
  <si>
    <t>Q</t>
    <phoneticPr fontId="1"/>
  </si>
  <si>
    <t>S</t>
    <phoneticPr fontId="1"/>
  </si>
  <si>
    <t>kN</t>
    <phoneticPr fontId="1"/>
  </si>
  <si>
    <t>cm</t>
    <phoneticPr fontId="1"/>
  </si>
  <si>
    <t>Qi*⊿Ui</t>
    <phoneticPr fontId="1"/>
  </si>
  <si>
    <t>両端仕口長さ（Lc）</t>
    <rPh sb="0" eb="2">
      <t>リョウタン</t>
    </rPh>
    <rPh sb="2" eb="3">
      <t>シ</t>
    </rPh>
    <rPh sb="3" eb="4">
      <t>クチ</t>
    </rPh>
    <rPh sb="4" eb="5">
      <t>ナガ</t>
    </rPh>
    <phoneticPr fontId="1"/>
  </si>
  <si>
    <t>L-Lc-Ld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</si>
</sst>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0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6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9" fontId="0" fillId="4" borderId="21" xfId="1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0" fontId="0" fillId="4" borderId="21" xfId="1" applyNumberFormat="1" applyFont="1" applyFill="1" applyBorder="1" applyAlignment="1">
      <alignment horizontal="center" vertical="center"/>
    </xf>
    <xf numFmtId="0" fontId="0" fillId="5" borderId="0" xfId="0" applyFill="1">
      <alignment vertical="center"/>
    </xf>
    <xf numFmtId="177" fontId="0" fillId="0" borderId="0" xfId="0" applyNumberFormat="1" applyFill="1">
      <alignment vertical="center"/>
    </xf>
    <xf numFmtId="0" fontId="0" fillId="0" borderId="27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zoomScale="110" zoomScaleNormal="110" workbookViewId="0">
      <selection activeCell="C4" sqref="C4"/>
    </sheetView>
  </sheetViews>
  <sheetFormatPr defaultRowHeight="13.5" x14ac:dyDescent="0.15"/>
  <cols>
    <col min="1" max="1" width="21" bestFit="1" customWidth="1"/>
    <col min="2" max="3" width="15.125" bestFit="1" customWidth="1"/>
    <col min="4" max="4" width="18.375" bestFit="1" customWidth="1"/>
  </cols>
  <sheetData>
    <row r="1" spans="1:5" x14ac:dyDescent="0.15">
      <c r="A1" t="s">
        <v>5</v>
      </c>
      <c r="C1" t="s">
        <v>6</v>
      </c>
    </row>
    <row r="2" spans="1:5" x14ac:dyDescent="0.15">
      <c r="A2" t="s">
        <v>0</v>
      </c>
      <c r="B2" t="s">
        <v>9</v>
      </c>
      <c r="C2">
        <v>2000</v>
      </c>
    </row>
    <row r="3" spans="1:5" x14ac:dyDescent="0.15">
      <c r="A3" t="s">
        <v>1346</v>
      </c>
      <c r="B3" t="s">
        <v>10</v>
      </c>
      <c r="C3">
        <v>5400</v>
      </c>
    </row>
    <row r="4" spans="1:5" x14ac:dyDescent="0.15">
      <c r="A4" t="s">
        <v>1</v>
      </c>
      <c r="B4" t="s">
        <v>11</v>
      </c>
      <c r="C4">
        <v>375</v>
      </c>
    </row>
    <row r="5" spans="1:5" x14ac:dyDescent="0.15">
      <c r="A5" t="s">
        <v>2</v>
      </c>
      <c r="B5" t="s">
        <v>9</v>
      </c>
      <c r="C5">
        <v>1600</v>
      </c>
    </row>
    <row r="6" spans="1:5" x14ac:dyDescent="0.15">
      <c r="A6" t="s">
        <v>3</v>
      </c>
      <c r="B6" t="s">
        <v>12</v>
      </c>
      <c r="C6">
        <v>4.3</v>
      </c>
    </row>
    <row r="7" spans="1:5" x14ac:dyDescent="0.15">
      <c r="A7" t="s">
        <v>7</v>
      </c>
      <c r="B7" t="s">
        <v>13</v>
      </c>
      <c r="C7">
        <v>355.6</v>
      </c>
      <c r="D7" t="s">
        <v>14</v>
      </c>
      <c r="E7">
        <f>(C7/2)^2*PI()</f>
        <v>99314.665903109562</v>
      </c>
    </row>
    <row r="8" spans="1:5" x14ac:dyDescent="0.15">
      <c r="A8" t="s">
        <v>8</v>
      </c>
      <c r="B8" t="s">
        <v>13</v>
      </c>
      <c r="C8">
        <v>19</v>
      </c>
      <c r="D8" t="s">
        <v>15</v>
      </c>
      <c r="E8">
        <f>((C7-C8*2)/2)</f>
        <v>158.80000000000001</v>
      </c>
    </row>
    <row r="9" spans="1:5" ht="14.25" customHeight="1" x14ac:dyDescent="0.15">
      <c r="A9" t="s">
        <v>4</v>
      </c>
      <c r="B9" t="s">
        <v>1333</v>
      </c>
      <c r="C9">
        <f>E7-E9</f>
        <v>20091.741656768165</v>
      </c>
      <c r="D9" t="s">
        <v>16</v>
      </c>
      <c r="E9">
        <f>E8^2*PI()</f>
        <v>79222.924246341398</v>
      </c>
    </row>
    <row r="10" spans="1:5" ht="14.25" customHeight="1" x14ac:dyDescent="0.15">
      <c r="B10" t="s">
        <v>1334</v>
      </c>
      <c r="C10">
        <f>C9/100</f>
        <v>200.91741656768164</v>
      </c>
    </row>
    <row r="11" spans="1:5" x14ac:dyDescent="0.15">
      <c r="A11" t="s">
        <v>17</v>
      </c>
      <c r="B11" t="s">
        <v>18</v>
      </c>
    </row>
    <row r="13" spans="1:5" x14ac:dyDescent="0.15">
      <c r="A13" t="s">
        <v>1325</v>
      </c>
    </row>
    <row r="14" spans="1:5" x14ac:dyDescent="0.15">
      <c r="A14" t="s">
        <v>1326</v>
      </c>
      <c r="B14" t="s">
        <v>1328</v>
      </c>
      <c r="C14">
        <v>320</v>
      </c>
    </row>
    <row r="15" spans="1:5" x14ac:dyDescent="0.15">
      <c r="A15" t="s">
        <v>1327</v>
      </c>
      <c r="B15" t="s">
        <v>1328</v>
      </c>
      <c r="C15">
        <v>640</v>
      </c>
    </row>
    <row r="16" spans="1:5" x14ac:dyDescent="0.15">
      <c r="A16" t="s">
        <v>1468</v>
      </c>
    </row>
    <row r="17" spans="1:3" x14ac:dyDescent="0.15">
      <c r="A17" t="s">
        <v>1326</v>
      </c>
      <c r="B17" t="s">
        <v>1328</v>
      </c>
      <c r="C17" s="38">
        <v>80</v>
      </c>
    </row>
    <row r="18" spans="1:3" x14ac:dyDescent="0.15">
      <c r="A18" t="s">
        <v>1327</v>
      </c>
      <c r="B18" t="s">
        <v>1328</v>
      </c>
      <c r="C18" s="38">
        <v>80</v>
      </c>
    </row>
    <row r="19" spans="1:3" x14ac:dyDescent="0.15">
      <c r="A19" t="s">
        <v>1330</v>
      </c>
    </row>
    <row r="20" spans="1:3" x14ac:dyDescent="0.15">
      <c r="A20" t="s">
        <v>1326</v>
      </c>
      <c r="B20" t="s">
        <v>1328</v>
      </c>
      <c r="C20">
        <v>156</v>
      </c>
    </row>
    <row r="21" spans="1:3" x14ac:dyDescent="0.15">
      <c r="A21" t="s">
        <v>1327</v>
      </c>
      <c r="B21" t="s">
        <v>1328</v>
      </c>
      <c r="C21">
        <v>156</v>
      </c>
    </row>
    <row r="22" spans="1:3" x14ac:dyDescent="0.15">
      <c r="A22" t="s">
        <v>1331</v>
      </c>
      <c r="B22" t="s">
        <v>1332</v>
      </c>
      <c r="C22">
        <v>20593.965</v>
      </c>
    </row>
    <row r="23" spans="1:3" x14ac:dyDescent="0.15">
      <c r="A23" t="s">
        <v>1460</v>
      </c>
    </row>
    <row r="24" spans="1:3" x14ac:dyDescent="0.15">
      <c r="A24" t="s">
        <v>1461</v>
      </c>
      <c r="B24">
        <v>3.08</v>
      </c>
    </row>
    <row r="25" spans="1:3" x14ac:dyDescent="0.15">
      <c r="A25" t="s">
        <v>1462</v>
      </c>
      <c r="B25">
        <v>2.9940000000000002</v>
      </c>
    </row>
    <row r="26" spans="1:3" x14ac:dyDescent="0.15">
      <c r="A26" t="s">
        <v>1335</v>
      </c>
    </row>
    <row r="27" spans="1:3" x14ac:dyDescent="0.15">
      <c r="A27" t="s">
        <v>1326</v>
      </c>
      <c r="B27" s="39">
        <f>2*PI()/B24</f>
        <v>2.0399952296037616</v>
      </c>
    </row>
    <row r="28" spans="1:3" x14ac:dyDescent="0.15">
      <c r="A28" t="s">
        <v>1327</v>
      </c>
      <c r="B28" s="39">
        <f>2*PI()/B25</f>
        <v>2.0985922869671296</v>
      </c>
    </row>
  </sheetData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workbookViewId="0">
      <selection activeCell="B1" sqref="B1"/>
    </sheetView>
  </sheetViews>
  <sheetFormatPr defaultRowHeight="13.5" x14ac:dyDescent="0.15"/>
  <cols>
    <col min="2" max="2" width="42.625" bestFit="1" customWidth="1"/>
  </cols>
  <sheetData>
    <row r="1" spans="1:3" x14ac:dyDescent="0.15">
      <c r="A1" t="s">
        <v>19</v>
      </c>
    </row>
    <row r="3" spans="1:3" x14ac:dyDescent="0.15">
      <c r="A3" t="s">
        <v>20</v>
      </c>
    </row>
    <row r="5" spans="1:3" x14ac:dyDescent="0.15">
      <c r="A5" t="s">
        <v>21</v>
      </c>
    </row>
    <row r="7" spans="1:3" x14ac:dyDescent="0.15">
      <c r="A7" t="s">
        <v>22</v>
      </c>
    </row>
    <row r="9" spans="1:3" x14ac:dyDescent="0.15">
      <c r="A9" t="s">
        <v>23</v>
      </c>
      <c r="B9" t="s">
        <v>24</v>
      </c>
      <c r="C9" t="s">
        <v>25</v>
      </c>
    </row>
    <row r="10" spans="1:3" x14ac:dyDescent="0.15">
      <c r="A10" t="s">
        <v>26</v>
      </c>
      <c r="B10" t="s">
        <v>27</v>
      </c>
      <c r="C10" t="s">
        <v>25</v>
      </c>
    </row>
    <row r="11" spans="1:3" x14ac:dyDescent="0.15">
      <c r="A11" t="s">
        <v>28</v>
      </c>
      <c r="B11" t="s">
        <v>29</v>
      </c>
      <c r="C11" t="s">
        <v>25</v>
      </c>
    </row>
    <row r="12" spans="1:3" x14ac:dyDescent="0.15">
      <c r="A12" t="s">
        <v>30</v>
      </c>
      <c r="B12" t="s">
        <v>31</v>
      </c>
      <c r="C12" t="s">
        <v>25</v>
      </c>
    </row>
    <row r="13" spans="1:3" x14ac:dyDescent="0.15">
      <c r="A13" t="s">
        <v>32</v>
      </c>
      <c r="B13" t="s">
        <v>33</v>
      </c>
      <c r="C13" t="s">
        <v>25</v>
      </c>
    </row>
    <row r="14" spans="1:3" x14ac:dyDescent="0.15">
      <c r="A14" t="s">
        <v>34</v>
      </c>
      <c r="B14" t="s">
        <v>35</v>
      </c>
      <c r="C14" t="s">
        <v>25</v>
      </c>
    </row>
    <row r="15" spans="1:3" x14ac:dyDescent="0.15">
      <c r="A15" t="s">
        <v>36</v>
      </c>
      <c r="B15" t="s">
        <v>37</v>
      </c>
      <c r="C15" t="s">
        <v>25</v>
      </c>
    </row>
    <row r="16" spans="1:3" x14ac:dyDescent="0.15">
      <c r="A16" t="s">
        <v>38</v>
      </c>
      <c r="B16" t="s">
        <v>39</v>
      </c>
      <c r="C16" t="s">
        <v>25</v>
      </c>
    </row>
    <row r="18" spans="1:12" x14ac:dyDescent="0.15">
      <c r="A18" t="s">
        <v>40</v>
      </c>
    </row>
    <row r="20" spans="1:12" x14ac:dyDescent="0.15">
      <c r="A20" t="s">
        <v>41</v>
      </c>
      <c r="B20" t="s">
        <v>42</v>
      </c>
      <c r="C20" t="s">
        <v>43</v>
      </c>
      <c r="D20" t="s">
        <v>44</v>
      </c>
      <c r="E20" t="s">
        <v>45</v>
      </c>
      <c r="F20" t="s">
        <v>46</v>
      </c>
      <c r="G20" t="s">
        <v>47</v>
      </c>
      <c r="H20" t="s">
        <v>48</v>
      </c>
      <c r="I20" t="s">
        <v>49</v>
      </c>
      <c r="J20" t="s">
        <v>50</v>
      </c>
      <c r="K20" t="s">
        <v>25</v>
      </c>
    </row>
    <row r="21" spans="1:12" x14ac:dyDescent="0.15">
      <c r="B21" t="s">
        <v>51</v>
      </c>
      <c r="C21" t="s">
        <v>25</v>
      </c>
      <c r="D21" t="s">
        <v>52</v>
      </c>
      <c r="E21" t="s">
        <v>53</v>
      </c>
      <c r="F21" t="s">
        <v>25</v>
      </c>
      <c r="G21" t="s">
        <v>54</v>
      </c>
      <c r="H21" t="s">
        <v>55</v>
      </c>
      <c r="I21" t="s">
        <v>53</v>
      </c>
      <c r="J21" t="s">
        <v>25</v>
      </c>
      <c r="K21" t="s">
        <v>25</v>
      </c>
      <c r="L21" t="s">
        <v>25</v>
      </c>
    </row>
    <row r="22" spans="1:12" x14ac:dyDescent="0.15">
      <c r="A22" t="s">
        <v>56</v>
      </c>
      <c r="B22">
        <v>1127.8699999999999</v>
      </c>
      <c r="C22">
        <v>0.17899999999999999</v>
      </c>
      <c r="D22">
        <v>5887.46</v>
      </c>
      <c r="E22">
        <v>0.51300000000000001</v>
      </c>
      <c r="F22" t="s">
        <v>57</v>
      </c>
      <c r="G22" t="s">
        <v>58</v>
      </c>
      <c r="H22" t="s">
        <v>59</v>
      </c>
      <c r="I22">
        <v>0.51300000000000001</v>
      </c>
      <c r="J22" t="s">
        <v>57</v>
      </c>
      <c r="K22" t="s">
        <v>60</v>
      </c>
      <c r="L22" t="s">
        <v>25</v>
      </c>
    </row>
    <row r="23" spans="1:12" x14ac:dyDescent="0.15">
      <c r="A23" t="s">
        <v>61</v>
      </c>
      <c r="B23">
        <v>1759.66</v>
      </c>
      <c r="C23">
        <v>0.152</v>
      </c>
      <c r="D23">
        <v>12961.3</v>
      </c>
      <c r="E23">
        <v>0.39400000000000002</v>
      </c>
      <c r="F23" t="s">
        <v>62</v>
      </c>
      <c r="G23" t="s">
        <v>63</v>
      </c>
      <c r="H23" t="s">
        <v>64</v>
      </c>
      <c r="I23">
        <v>0.39500000000000002</v>
      </c>
      <c r="J23" t="s">
        <v>62</v>
      </c>
      <c r="K23" t="s">
        <v>65</v>
      </c>
      <c r="L23" t="s">
        <v>25</v>
      </c>
    </row>
    <row r="24" spans="1:12" x14ac:dyDescent="0.15">
      <c r="A24" t="s">
        <v>66</v>
      </c>
      <c r="B24">
        <v>2111.3200000000002</v>
      </c>
      <c r="C24">
        <v>9.6000000000000002E-2</v>
      </c>
      <c r="D24">
        <v>21237.66</v>
      </c>
      <c r="E24">
        <v>0.38400000000000001</v>
      </c>
      <c r="F24" t="s">
        <v>67</v>
      </c>
      <c r="G24" t="s">
        <v>68</v>
      </c>
      <c r="H24" t="s">
        <v>69</v>
      </c>
      <c r="I24">
        <v>0.38400000000000001</v>
      </c>
      <c r="J24" t="s">
        <v>67</v>
      </c>
      <c r="K24" t="s">
        <v>70</v>
      </c>
      <c r="L24" t="s">
        <v>25</v>
      </c>
    </row>
    <row r="25" spans="1:12" x14ac:dyDescent="0.15">
      <c r="A25" t="s">
        <v>71</v>
      </c>
      <c r="B25">
        <v>2374.2399999999998</v>
      </c>
      <c r="C25">
        <v>7.8E-2</v>
      </c>
      <c r="D25">
        <v>30544.67</v>
      </c>
      <c r="E25">
        <v>0.4</v>
      </c>
      <c r="F25" t="s">
        <v>72</v>
      </c>
      <c r="G25" t="s">
        <v>73</v>
      </c>
      <c r="H25" t="s">
        <v>74</v>
      </c>
      <c r="I25">
        <v>0.4</v>
      </c>
      <c r="J25" t="s">
        <v>72</v>
      </c>
      <c r="K25" t="s">
        <v>75</v>
      </c>
      <c r="L25" t="s">
        <v>25</v>
      </c>
    </row>
    <row r="26" spans="1:12" x14ac:dyDescent="0.15">
      <c r="A26" t="s">
        <v>76</v>
      </c>
      <c r="B26">
        <v>2587.06</v>
      </c>
      <c r="C26">
        <v>6.6000000000000003E-2</v>
      </c>
      <c r="D26">
        <v>40685.949999999997</v>
      </c>
      <c r="E26">
        <v>0.40300000000000002</v>
      </c>
      <c r="F26" t="s">
        <v>77</v>
      </c>
      <c r="G26" t="s">
        <v>78</v>
      </c>
      <c r="H26" t="s">
        <v>79</v>
      </c>
      <c r="I26">
        <v>0.40300000000000002</v>
      </c>
      <c r="J26" t="s">
        <v>77</v>
      </c>
      <c r="K26" t="s">
        <v>80</v>
      </c>
      <c r="L26" t="s">
        <v>25</v>
      </c>
    </row>
    <row r="27" spans="1:12" x14ac:dyDescent="0.15">
      <c r="A27" t="s">
        <v>81</v>
      </c>
      <c r="B27">
        <v>2767.54</v>
      </c>
      <c r="C27">
        <v>5.8000000000000003E-2</v>
      </c>
      <c r="D27">
        <v>51534.720000000001</v>
      </c>
      <c r="E27">
        <v>0.40100000000000002</v>
      </c>
      <c r="F27" t="s">
        <v>82</v>
      </c>
      <c r="G27" t="s">
        <v>83</v>
      </c>
      <c r="H27" t="s">
        <v>84</v>
      </c>
      <c r="I27">
        <v>0.40100000000000002</v>
      </c>
      <c r="J27" t="s">
        <v>82</v>
      </c>
      <c r="K27" t="s">
        <v>85</v>
      </c>
      <c r="L27" t="s">
        <v>25</v>
      </c>
    </row>
    <row r="28" spans="1:12" x14ac:dyDescent="0.15">
      <c r="A28" t="s">
        <v>86</v>
      </c>
      <c r="B28">
        <v>2925.26</v>
      </c>
      <c r="C28">
        <v>5.1999999999999998E-2</v>
      </c>
      <c r="D28">
        <v>63001.73</v>
      </c>
      <c r="E28">
        <v>0.39600000000000002</v>
      </c>
      <c r="F28" t="s">
        <v>87</v>
      </c>
      <c r="G28" t="s">
        <v>88</v>
      </c>
      <c r="H28" t="s">
        <v>89</v>
      </c>
      <c r="I28">
        <v>0.39600000000000002</v>
      </c>
      <c r="J28" t="s">
        <v>87</v>
      </c>
      <c r="K28" t="s">
        <v>90</v>
      </c>
      <c r="L28" t="s">
        <v>25</v>
      </c>
    </row>
    <row r="29" spans="1:12" x14ac:dyDescent="0.15">
      <c r="A29" t="s">
        <v>91</v>
      </c>
      <c r="B29">
        <v>3066.06</v>
      </c>
      <c r="C29">
        <v>4.7E-2</v>
      </c>
      <c r="D29">
        <v>75020.67</v>
      </c>
      <c r="E29">
        <v>0.38800000000000001</v>
      </c>
      <c r="F29" t="s">
        <v>92</v>
      </c>
      <c r="G29" t="s">
        <v>93</v>
      </c>
      <c r="H29" t="s">
        <v>94</v>
      </c>
      <c r="I29">
        <v>0.38800000000000001</v>
      </c>
      <c r="J29" t="s">
        <v>92</v>
      </c>
      <c r="K29" t="s">
        <v>95</v>
      </c>
      <c r="L29" t="s">
        <v>25</v>
      </c>
    </row>
    <row r="30" spans="1:12" x14ac:dyDescent="0.15">
      <c r="A30" t="s">
        <v>96</v>
      </c>
      <c r="B30">
        <v>3193.55</v>
      </c>
      <c r="C30">
        <v>4.2999999999999997E-2</v>
      </c>
      <c r="D30">
        <v>87539.38</v>
      </c>
      <c r="E30">
        <v>0.317</v>
      </c>
      <c r="F30" t="s">
        <v>97</v>
      </c>
      <c r="G30" t="s">
        <v>98</v>
      </c>
      <c r="H30" t="s">
        <v>99</v>
      </c>
      <c r="I30">
        <v>0.318</v>
      </c>
      <c r="J30" t="s">
        <v>97</v>
      </c>
      <c r="K30" t="s">
        <v>100</v>
      </c>
      <c r="L30" t="s">
        <v>25</v>
      </c>
    </row>
    <row r="31" spans="1:12" x14ac:dyDescent="0.15">
      <c r="A31" t="s">
        <v>101</v>
      </c>
      <c r="B31">
        <v>3309.4</v>
      </c>
      <c r="C31">
        <v>0.04</v>
      </c>
      <c r="D31">
        <v>105641.79</v>
      </c>
      <c r="E31">
        <v>0.112</v>
      </c>
      <c r="F31" t="s">
        <v>102</v>
      </c>
      <c r="G31" t="s">
        <v>103</v>
      </c>
      <c r="H31" t="s">
        <v>104</v>
      </c>
      <c r="I31">
        <v>0.112</v>
      </c>
      <c r="J31" t="s">
        <v>105</v>
      </c>
      <c r="K31" t="s">
        <v>106</v>
      </c>
      <c r="L31" t="s">
        <v>25</v>
      </c>
    </row>
    <row r="32" spans="1:12" x14ac:dyDescent="0.15">
      <c r="A32" t="s">
        <v>107</v>
      </c>
      <c r="B32">
        <v>3413.03</v>
      </c>
      <c r="C32">
        <v>3.5000000000000003E-2</v>
      </c>
      <c r="D32">
        <v>120044.8</v>
      </c>
      <c r="E32">
        <v>0.214</v>
      </c>
      <c r="F32" t="s">
        <v>108</v>
      </c>
      <c r="G32" t="s">
        <v>109</v>
      </c>
      <c r="H32" t="s">
        <v>110</v>
      </c>
      <c r="I32">
        <v>0.215</v>
      </c>
      <c r="J32" t="s">
        <v>111</v>
      </c>
      <c r="K32" t="s">
        <v>112</v>
      </c>
      <c r="L32" t="s">
        <v>25</v>
      </c>
    </row>
    <row r="33" spans="1:12" x14ac:dyDescent="0.15">
      <c r="A33" t="s">
        <v>113</v>
      </c>
      <c r="B33">
        <v>3509.72</v>
      </c>
      <c r="C33">
        <v>3.3000000000000002E-2</v>
      </c>
      <c r="D33">
        <v>134855.79999999999</v>
      </c>
      <c r="E33">
        <v>0.246</v>
      </c>
      <c r="F33" t="s">
        <v>114</v>
      </c>
      <c r="G33" t="s">
        <v>115</v>
      </c>
      <c r="H33" t="s">
        <v>116</v>
      </c>
      <c r="I33">
        <v>0.246</v>
      </c>
      <c r="J33" t="s">
        <v>117</v>
      </c>
      <c r="K33" t="s">
        <v>118</v>
      </c>
      <c r="L33" t="s">
        <v>25</v>
      </c>
    </row>
    <row r="34" spans="1:12" x14ac:dyDescent="0.15">
      <c r="A34" t="s">
        <v>119</v>
      </c>
      <c r="B34">
        <v>3600.41</v>
      </c>
      <c r="C34">
        <v>3.1E-2</v>
      </c>
      <c r="D34">
        <v>150049.51999999999</v>
      </c>
      <c r="E34">
        <v>0.245</v>
      </c>
      <c r="F34" t="s">
        <v>120</v>
      </c>
      <c r="G34" t="s">
        <v>121</v>
      </c>
      <c r="H34" t="s">
        <v>122</v>
      </c>
      <c r="I34">
        <v>0.245</v>
      </c>
      <c r="J34" t="s">
        <v>123</v>
      </c>
      <c r="K34" t="s">
        <v>124</v>
      </c>
      <c r="L34" t="s">
        <v>25</v>
      </c>
    </row>
    <row r="35" spans="1:12" x14ac:dyDescent="0.15">
      <c r="A35" t="s">
        <v>125</v>
      </c>
      <c r="B35">
        <v>3685.84</v>
      </c>
      <c r="C35">
        <v>0.03</v>
      </c>
      <c r="D35">
        <v>165603.78</v>
      </c>
      <c r="E35">
        <v>0.19</v>
      </c>
      <c r="F35" t="s">
        <v>126</v>
      </c>
      <c r="G35" t="s">
        <v>127</v>
      </c>
      <c r="H35" t="s">
        <v>128</v>
      </c>
      <c r="I35">
        <v>0.19</v>
      </c>
      <c r="J35" t="s">
        <v>129</v>
      </c>
      <c r="K35" t="s">
        <v>130</v>
      </c>
      <c r="L35" t="s">
        <v>25</v>
      </c>
    </row>
    <row r="36" spans="1:12" x14ac:dyDescent="0.15">
      <c r="A36" t="s">
        <v>131</v>
      </c>
      <c r="B36">
        <v>3765.7</v>
      </c>
      <c r="C36">
        <v>2.8000000000000001E-2</v>
      </c>
      <c r="D36">
        <v>184884.14</v>
      </c>
      <c r="E36">
        <v>0.10199999999999999</v>
      </c>
      <c r="F36" t="s">
        <v>132</v>
      </c>
      <c r="G36" t="s">
        <v>133</v>
      </c>
      <c r="H36" t="s">
        <v>134</v>
      </c>
      <c r="I36">
        <v>0.10199999999999999</v>
      </c>
      <c r="J36" t="s">
        <v>135</v>
      </c>
      <c r="K36" t="s">
        <v>136</v>
      </c>
      <c r="L36" t="s">
        <v>25</v>
      </c>
    </row>
    <row r="37" spans="1:12" x14ac:dyDescent="0.15">
      <c r="A37" t="s">
        <v>137</v>
      </c>
      <c r="B37">
        <v>3839.52</v>
      </c>
      <c r="C37">
        <v>2.5999999999999999E-2</v>
      </c>
      <c r="D37">
        <v>201470.86</v>
      </c>
      <c r="E37">
        <v>0.29299999999999998</v>
      </c>
      <c r="F37" t="s">
        <v>138</v>
      </c>
      <c r="G37" t="s">
        <v>139</v>
      </c>
      <c r="H37" t="s">
        <v>140</v>
      </c>
      <c r="I37">
        <v>0.29299999999999998</v>
      </c>
      <c r="J37" t="s">
        <v>141</v>
      </c>
      <c r="K37" t="s">
        <v>142</v>
      </c>
      <c r="L37" t="s">
        <v>25</v>
      </c>
    </row>
    <row r="38" spans="1:12" x14ac:dyDescent="0.15">
      <c r="A38" t="s">
        <v>143</v>
      </c>
      <c r="B38">
        <v>3909.09</v>
      </c>
      <c r="C38">
        <v>2.4E-2</v>
      </c>
      <c r="D38">
        <v>218358.14</v>
      </c>
      <c r="E38">
        <v>0.36199999999999999</v>
      </c>
      <c r="F38" t="s">
        <v>144</v>
      </c>
      <c r="G38" t="s">
        <v>145</v>
      </c>
      <c r="H38" t="s">
        <v>146</v>
      </c>
      <c r="I38">
        <v>0.36199999999999999</v>
      </c>
      <c r="J38" t="s">
        <v>144</v>
      </c>
      <c r="K38" t="s">
        <v>147</v>
      </c>
      <c r="L38" t="s">
        <v>25</v>
      </c>
    </row>
    <row r="39" spans="1:12" x14ac:dyDescent="0.15">
      <c r="A39" t="s">
        <v>148</v>
      </c>
      <c r="B39">
        <v>3975.5</v>
      </c>
      <c r="C39">
        <v>2.3E-2</v>
      </c>
      <c r="D39">
        <v>233942.09</v>
      </c>
      <c r="E39">
        <v>0.32300000000000001</v>
      </c>
      <c r="F39" t="s">
        <v>149</v>
      </c>
      <c r="G39" t="s">
        <v>150</v>
      </c>
      <c r="H39" t="s">
        <v>151</v>
      </c>
      <c r="I39">
        <v>0.32300000000000001</v>
      </c>
      <c r="J39" t="s">
        <v>149</v>
      </c>
      <c r="K39" t="s">
        <v>152</v>
      </c>
      <c r="L39" t="s">
        <v>25</v>
      </c>
    </row>
    <row r="40" spans="1:12" x14ac:dyDescent="0.15">
      <c r="A40" t="s">
        <v>153</v>
      </c>
      <c r="B40">
        <v>4039.2</v>
      </c>
      <c r="C40">
        <v>2.3E-2</v>
      </c>
      <c r="D40">
        <v>249775.77</v>
      </c>
      <c r="E40">
        <v>0.317</v>
      </c>
      <c r="F40" t="s">
        <v>154</v>
      </c>
      <c r="G40" t="s">
        <v>155</v>
      </c>
      <c r="H40" t="s">
        <v>156</v>
      </c>
      <c r="I40">
        <v>0.317</v>
      </c>
      <c r="J40" t="s">
        <v>154</v>
      </c>
      <c r="K40" t="s">
        <v>157</v>
      </c>
      <c r="L40" t="s">
        <v>25</v>
      </c>
    </row>
    <row r="41" spans="1:12" x14ac:dyDescent="0.15">
      <c r="A41" t="s">
        <v>158</v>
      </c>
      <c r="B41">
        <v>4100.25</v>
      </c>
      <c r="C41">
        <v>2.1999999999999999E-2</v>
      </c>
      <c r="D41">
        <v>265848.71999999997</v>
      </c>
      <c r="E41">
        <v>0.307</v>
      </c>
      <c r="F41" t="s">
        <v>159</v>
      </c>
      <c r="G41" t="s">
        <v>160</v>
      </c>
      <c r="H41" t="s">
        <v>161</v>
      </c>
      <c r="I41">
        <v>0.307</v>
      </c>
      <c r="J41" t="s">
        <v>159</v>
      </c>
      <c r="K41" t="s">
        <v>162</v>
      </c>
      <c r="L41" t="s">
        <v>25</v>
      </c>
    </row>
    <row r="42" spans="1:12" x14ac:dyDescent="0.15">
      <c r="A42" t="s">
        <v>163</v>
      </c>
      <c r="B42">
        <v>4158.8500000000004</v>
      </c>
      <c r="C42">
        <v>2.1000000000000001E-2</v>
      </c>
      <c r="D42">
        <v>283814.94</v>
      </c>
      <c r="E42">
        <v>0.34300000000000003</v>
      </c>
      <c r="F42" t="s">
        <v>164</v>
      </c>
      <c r="G42" t="s">
        <v>165</v>
      </c>
      <c r="H42" t="s">
        <v>166</v>
      </c>
      <c r="I42">
        <v>0.34300000000000003</v>
      </c>
      <c r="J42" t="s">
        <v>164</v>
      </c>
      <c r="K42" t="s">
        <v>167</v>
      </c>
      <c r="L42" t="s">
        <v>25</v>
      </c>
    </row>
    <row r="43" spans="1:12" x14ac:dyDescent="0.15">
      <c r="A43" t="s">
        <v>168</v>
      </c>
      <c r="B43">
        <v>4215.04</v>
      </c>
      <c r="C43">
        <v>0.02</v>
      </c>
      <c r="D43">
        <v>302023.94</v>
      </c>
      <c r="E43">
        <v>0.33800000000000002</v>
      </c>
      <c r="F43" t="s">
        <v>169</v>
      </c>
      <c r="G43" t="s">
        <v>170</v>
      </c>
      <c r="H43" t="s">
        <v>171</v>
      </c>
      <c r="I43">
        <v>0.33800000000000002</v>
      </c>
      <c r="J43" t="s">
        <v>169</v>
      </c>
      <c r="K43" t="s">
        <v>172</v>
      </c>
      <c r="L43" t="s">
        <v>25</v>
      </c>
    </row>
    <row r="44" spans="1:12" x14ac:dyDescent="0.15">
      <c r="A44" t="s">
        <v>173</v>
      </c>
      <c r="B44">
        <v>4268.97</v>
      </c>
      <c r="C44">
        <v>0.02</v>
      </c>
      <c r="D44">
        <v>320465.90999999997</v>
      </c>
      <c r="E44">
        <v>0.32700000000000001</v>
      </c>
      <c r="F44" t="s">
        <v>174</v>
      </c>
      <c r="G44" t="s">
        <v>175</v>
      </c>
      <c r="H44" t="s">
        <v>176</v>
      </c>
      <c r="I44">
        <v>0.32700000000000001</v>
      </c>
      <c r="J44" t="s">
        <v>174</v>
      </c>
      <c r="K44" t="s">
        <v>177</v>
      </c>
      <c r="L44" t="s">
        <v>25</v>
      </c>
    </row>
    <row r="45" spans="1:12" x14ac:dyDescent="0.15">
      <c r="A45" t="s">
        <v>178</v>
      </c>
      <c r="B45">
        <v>4320.74</v>
      </c>
      <c r="C45">
        <v>1.9E-2</v>
      </c>
      <c r="D45">
        <v>339131.5</v>
      </c>
      <c r="E45">
        <v>0.312</v>
      </c>
      <c r="F45" t="s">
        <v>179</v>
      </c>
      <c r="G45" t="s">
        <v>180</v>
      </c>
      <c r="H45" t="s">
        <v>181</v>
      </c>
      <c r="I45">
        <v>0.312</v>
      </c>
      <c r="J45" t="s">
        <v>182</v>
      </c>
      <c r="K45" t="s">
        <v>183</v>
      </c>
      <c r="L45" t="s">
        <v>25</v>
      </c>
    </row>
    <row r="46" spans="1:12" x14ac:dyDescent="0.15">
      <c r="A46" t="s">
        <v>184</v>
      </c>
      <c r="B46">
        <v>4370.43</v>
      </c>
      <c r="C46">
        <v>1.9E-2</v>
      </c>
      <c r="D46">
        <v>358011.78</v>
      </c>
      <c r="E46">
        <v>0.29499999999999998</v>
      </c>
      <c r="F46" t="s">
        <v>185</v>
      </c>
      <c r="G46" t="s">
        <v>186</v>
      </c>
      <c r="H46" t="s">
        <v>187</v>
      </c>
      <c r="I46">
        <v>0.29599999999999999</v>
      </c>
      <c r="J46" t="s">
        <v>185</v>
      </c>
      <c r="K46" t="s">
        <v>188</v>
      </c>
      <c r="L46" t="s">
        <v>25</v>
      </c>
    </row>
    <row r="47" spans="1:12" x14ac:dyDescent="0.15">
      <c r="A47" t="s">
        <v>189</v>
      </c>
      <c r="B47">
        <v>4418.26</v>
      </c>
      <c r="C47">
        <v>1.7999999999999999E-2</v>
      </c>
      <c r="D47">
        <v>377098.66</v>
      </c>
      <c r="E47">
        <v>0.26900000000000002</v>
      </c>
      <c r="F47" t="s">
        <v>190</v>
      </c>
      <c r="G47" t="s">
        <v>191</v>
      </c>
      <c r="H47" t="s">
        <v>192</v>
      </c>
      <c r="I47">
        <v>0.27</v>
      </c>
      <c r="J47" t="s">
        <v>193</v>
      </c>
      <c r="K47" t="s">
        <v>194</v>
      </c>
      <c r="L47" t="s">
        <v>25</v>
      </c>
    </row>
    <row r="48" spans="1:12" x14ac:dyDescent="0.15">
      <c r="A48" t="s">
        <v>195</v>
      </c>
      <c r="B48">
        <v>4464.1400000000003</v>
      </c>
      <c r="C48">
        <v>1.7999999999999999E-2</v>
      </c>
      <c r="D48">
        <v>396383.75</v>
      </c>
      <c r="E48">
        <v>0.23799999999999999</v>
      </c>
      <c r="F48" t="s">
        <v>196</v>
      </c>
      <c r="G48" t="s">
        <v>197</v>
      </c>
      <c r="H48" t="s">
        <v>198</v>
      </c>
      <c r="I48">
        <v>0.23899999999999999</v>
      </c>
      <c r="J48" t="s">
        <v>199</v>
      </c>
      <c r="K48" t="s">
        <v>200</v>
      </c>
      <c r="L48" t="s">
        <v>25</v>
      </c>
    </row>
    <row r="49" spans="1:12" x14ac:dyDescent="0.15">
      <c r="A49" t="s">
        <v>201</v>
      </c>
      <c r="B49">
        <v>4508.62</v>
      </c>
      <c r="C49">
        <v>1.7000000000000001E-2</v>
      </c>
      <c r="D49">
        <v>415861</v>
      </c>
      <c r="E49">
        <v>0.215</v>
      </c>
      <c r="F49" t="s">
        <v>202</v>
      </c>
      <c r="G49" t="s">
        <v>203</v>
      </c>
      <c r="H49" t="s">
        <v>204</v>
      </c>
      <c r="I49">
        <v>0.215</v>
      </c>
      <c r="J49" t="s">
        <v>205</v>
      </c>
      <c r="K49" t="s">
        <v>206</v>
      </c>
      <c r="L49" t="s">
        <v>25</v>
      </c>
    </row>
    <row r="50" spans="1:12" x14ac:dyDescent="0.15">
      <c r="A50" t="s">
        <v>207</v>
      </c>
      <c r="B50">
        <v>4551.34</v>
      </c>
      <c r="C50">
        <v>1.7000000000000001E-2</v>
      </c>
      <c r="D50">
        <v>435522.78</v>
      </c>
      <c r="E50">
        <v>0.187</v>
      </c>
      <c r="F50" t="s">
        <v>208</v>
      </c>
      <c r="G50" t="s">
        <v>209</v>
      </c>
      <c r="H50" t="s">
        <v>210</v>
      </c>
      <c r="I50">
        <v>0.188</v>
      </c>
      <c r="J50" t="s">
        <v>211</v>
      </c>
      <c r="K50" t="s">
        <v>212</v>
      </c>
      <c r="L50" t="s">
        <v>25</v>
      </c>
    </row>
    <row r="51" spans="1:12" x14ac:dyDescent="0.15">
      <c r="A51" t="s">
        <v>213</v>
      </c>
      <c r="B51">
        <v>4592.84</v>
      </c>
      <c r="C51">
        <v>1.7000000000000001E-2</v>
      </c>
      <c r="D51">
        <v>456741.69</v>
      </c>
      <c r="E51">
        <v>0.13300000000000001</v>
      </c>
      <c r="F51" t="s">
        <v>214</v>
      </c>
      <c r="G51" t="s">
        <v>215</v>
      </c>
      <c r="H51" t="s">
        <v>216</v>
      </c>
      <c r="I51">
        <v>0.13300000000000001</v>
      </c>
      <c r="J51" t="s">
        <v>217</v>
      </c>
      <c r="K51" t="s">
        <v>218</v>
      </c>
      <c r="L51" t="s">
        <v>25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M34" sqref="M34"/>
    </sheetView>
  </sheetViews>
  <sheetFormatPr defaultRowHeight="13.5" x14ac:dyDescent="0.15"/>
  <cols>
    <col min="2" max="2" width="42.625" bestFit="1" customWidth="1"/>
  </cols>
  <sheetData>
    <row r="1" spans="1:3" x14ac:dyDescent="0.15">
      <c r="A1" t="s">
        <v>1390</v>
      </c>
    </row>
    <row r="3" spans="1:3" x14ac:dyDescent="0.15">
      <c r="A3" t="s">
        <v>1391</v>
      </c>
    </row>
    <row r="5" spans="1:3" x14ac:dyDescent="0.15">
      <c r="A5" t="s">
        <v>1392</v>
      </c>
    </row>
    <row r="7" spans="1:3" x14ac:dyDescent="0.15">
      <c r="A7" t="s">
        <v>22</v>
      </c>
    </row>
    <row r="9" spans="1:3" x14ac:dyDescent="0.15">
      <c r="A9" t="s">
        <v>23</v>
      </c>
      <c r="B9" t="s">
        <v>24</v>
      </c>
      <c r="C9" t="s">
        <v>25</v>
      </c>
    </row>
    <row r="10" spans="1:3" x14ac:dyDescent="0.15">
      <c r="A10" t="s">
        <v>26</v>
      </c>
      <c r="B10" t="s">
        <v>27</v>
      </c>
      <c r="C10" t="s">
        <v>25</v>
      </c>
    </row>
    <row r="11" spans="1:3" x14ac:dyDescent="0.15">
      <c r="A11" t="s">
        <v>28</v>
      </c>
      <c r="B11" t="s">
        <v>29</v>
      </c>
      <c r="C11" t="s">
        <v>25</v>
      </c>
    </row>
    <row r="12" spans="1:3" x14ac:dyDescent="0.15">
      <c r="A12" t="s">
        <v>30</v>
      </c>
      <c r="B12" t="s">
        <v>31</v>
      </c>
      <c r="C12" t="s">
        <v>25</v>
      </c>
    </row>
    <row r="13" spans="1:3" x14ac:dyDescent="0.15">
      <c r="A13" t="s">
        <v>32</v>
      </c>
      <c r="B13" t="s">
        <v>33</v>
      </c>
      <c r="C13" t="s">
        <v>25</v>
      </c>
    </row>
    <row r="14" spans="1:3" x14ac:dyDescent="0.15">
      <c r="A14" t="s">
        <v>34</v>
      </c>
      <c r="B14" t="s">
        <v>35</v>
      </c>
      <c r="C14" t="s">
        <v>25</v>
      </c>
    </row>
    <row r="15" spans="1:3" x14ac:dyDescent="0.15">
      <c r="A15" t="s">
        <v>36</v>
      </c>
      <c r="B15" t="s">
        <v>37</v>
      </c>
      <c r="C15" t="s">
        <v>25</v>
      </c>
    </row>
    <row r="16" spans="1:3" x14ac:dyDescent="0.15">
      <c r="A16" t="s">
        <v>38</v>
      </c>
      <c r="B16" t="s">
        <v>39</v>
      </c>
      <c r="C16" t="s">
        <v>25</v>
      </c>
    </row>
    <row r="18" spans="1:11" x14ac:dyDescent="0.15">
      <c r="A18" t="s">
        <v>1393</v>
      </c>
    </row>
    <row r="20" spans="1:11" x14ac:dyDescent="0.15">
      <c r="A20" t="s">
        <v>41</v>
      </c>
      <c r="B20" t="s">
        <v>42</v>
      </c>
      <c r="C20" t="s">
        <v>43</v>
      </c>
      <c r="D20" t="s">
        <v>44</v>
      </c>
      <c r="E20" t="s">
        <v>45</v>
      </c>
      <c r="F20" t="s">
        <v>46</v>
      </c>
      <c r="G20" t="s">
        <v>47</v>
      </c>
      <c r="H20" t="s">
        <v>48</v>
      </c>
      <c r="I20" t="s">
        <v>49</v>
      </c>
      <c r="J20" t="s">
        <v>50</v>
      </c>
      <c r="K20" t="s">
        <v>25</v>
      </c>
    </row>
    <row r="21" spans="1:11" x14ac:dyDescent="0.15">
      <c r="B21" t="s">
        <v>51</v>
      </c>
      <c r="C21" t="s">
        <v>25</v>
      </c>
      <c r="D21" t="s">
        <v>52</v>
      </c>
      <c r="E21" t="s">
        <v>53</v>
      </c>
      <c r="F21" t="s">
        <v>25</v>
      </c>
      <c r="G21" t="s">
        <v>54</v>
      </c>
      <c r="H21" t="s">
        <v>55</v>
      </c>
      <c r="I21" t="s">
        <v>53</v>
      </c>
      <c r="J21" t="s">
        <v>25</v>
      </c>
      <c r="K21" t="s">
        <v>25</v>
      </c>
    </row>
    <row r="22" spans="1:11" x14ac:dyDescent="0.15">
      <c r="A22" t="s">
        <v>56</v>
      </c>
      <c r="B22">
        <v>1077.3</v>
      </c>
      <c r="C22">
        <v>0.17100000000000001</v>
      </c>
      <c r="D22">
        <v>5623.52</v>
      </c>
      <c r="E22">
        <v>0.49</v>
      </c>
      <c r="F22" t="s">
        <v>1394</v>
      </c>
      <c r="G22" t="s">
        <v>58</v>
      </c>
      <c r="H22" t="s">
        <v>59</v>
      </c>
      <c r="I22">
        <v>0.49199999999999999</v>
      </c>
      <c r="J22" t="s">
        <v>1395</v>
      </c>
      <c r="K22" t="s">
        <v>1361</v>
      </c>
    </row>
    <row r="23" spans="1:11" x14ac:dyDescent="0.15">
      <c r="A23" t="s">
        <v>61</v>
      </c>
      <c r="B23">
        <v>1680.77</v>
      </c>
      <c r="C23">
        <v>0.14499999999999999</v>
      </c>
      <c r="D23">
        <v>12380.23</v>
      </c>
      <c r="E23">
        <v>0.36499999999999999</v>
      </c>
      <c r="F23" t="s">
        <v>1396</v>
      </c>
      <c r="G23" t="s">
        <v>63</v>
      </c>
      <c r="H23" t="s">
        <v>64</v>
      </c>
      <c r="I23">
        <v>0.36899999999999999</v>
      </c>
      <c r="J23" t="s">
        <v>1397</v>
      </c>
      <c r="K23" t="s">
        <v>1362</v>
      </c>
    </row>
    <row r="24" spans="1:11" x14ac:dyDescent="0.15">
      <c r="A24" t="s">
        <v>66</v>
      </c>
      <c r="B24">
        <v>2016.66</v>
      </c>
      <c r="C24">
        <v>9.1999999999999998E-2</v>
      </c>
      <c r="D24">
        <v>20285.560000000001</v>
      </c>
      <c r="E24">
        <v>0.35</v>
      </c>
      <c r="F24" t="s">
        <v>1398</v>
      </c>
      <c r="G24" t="s">
        <v>68</v>
      </c>
      <c r="H24" t="s">
        <v>69</v>
      </c>
      <c r="I24">
        <v>0.35399999999999998</v>
      </c>
      <c r="J24" t="s">
        <v>1399</v>
      </c>
      <c r="K24" t="s">
        <v>1363</v>
      </c>
    </row>
    <row r="25" spans="1:11" x14ac:dyDescent="0.15">
      <c r="A25" t="s">
        <v>71</v>
      </c>
      <c r="B25">
        <v>2267.8000000000002</v>
      </c>
      <c r="C25">
        <v>7.3999999999999996E-2</v>
      </c>
      <c r="D25">
        <v>29175.32</v>
      </c>
      <c r="E25">
        <v>0.35799999999999998</v>
      </c>
      <c r="F25" t="s">
        <v>1400</v>
      </c>
      <c r="G25" t="s">
        <v>73</v>
      </c>
      <c r="H25" t="s">
        <v>74</v>
      </c>
      <c r="I25">
        <v>0.36299999999999999</v>
      </c>
      <c r="J25" t="s">
        <v>1401</v>
      </c>
      <c r="K25" t="s">
        <v>1364</v>
      </c>
    </row>
    <row r="26" spans="1:11" x14ac:dyDescent="0.15">
      <c r="A26" t="s">
        <v>76</v>
      </c>
      <c r="B26">
        <v>2471.08</v>
      </c>
      <c r="C26">
        <v>6.3E-2</v>
      </c>
      <c r="D26">
        <v>38861.96</v>
      </c>
      <c r="E26">
        <v>0.36499999999999999</v>
      </c>
      <c r="F26" t="s">
        <v>1360</v>
      </c>
      <c r="G26" t="s">
        <v>78</v>
      </c>
      <c r="H26" t="s">
        <v>79</v>
      </c>
      <c r="I26">
        <v>0.37</v>
      </c>
      <c r="J26" t="s">
        <v>1402</v>
      </c>
      <c r="K26" t="s">
        <v>1365</v>
      </c>
    </row>
    <row r="27" spans="1:11" x14ac:dyDescent="0.15">
      <c r="A27" t="s">
        <v>81</v>
      </c>
      <c r="B27">
        <v>2643.47</v>
      </c>
      <c r="C27">
        <v>5.5E-2</v>
      </c>
      <c r="D27">
        <v>49224.36</v>
      </c>
      <c r="E27">
        <v>0.36799999999999999</v>
      </c>
      <c r="F27" t="s">
        <v>1403</v>
      </c>
      <c r="G27" t="s">
        <v>83</v>
      </c>
      <c r="H27" t="s">
        <v>84</v>
      </c>
      <c r="I27">
        <v>0.372</v>
      </c>
      <c r="J27" t="s">
        <v>1404</v>
      </c>
      <c r="K27" t="s">
        <v>1366</v>
      </c>
    </row>
    <row r="28" spans="1:11" x14ac:dyDescent="0.15">
      <c r="A28" t="s">
        <v>86</v>
      </c>
      <c r="B28">
        <v>2794.12</v>
      </c>
      <c r="C28">
        <v>4.9000000000000002E-2</v>
      </c>
      <c r="D28">
        <v>60177.29</v>
      </c>
      <c r="E28">
        <v>0.36899999999999999</v>
      </c>
      <c r="F28" t="s">
        <v>1395</v>
      </c>
      <c r="G28" t="s">
        <v>88</v>
      </c>
      <c r="H28" t="s">
        <v>89</v>
      </c>
      <c r="I28">
        <v>0.373</v>
      </c>
      <c r="J28" t="s">
        <v>1405</v>
      </c>
      <c r="K28" t="s">
        <v>1367</v>
      </c>
    </row>
    <row r="29" spans="1:11" x14ac:dyDescent="0.15">
      <c r="A29" t="s">
        <v>91</v>
      </c>
      <c r="B29">
        <v>2928.6</v>
      </c>
      <c r="C29">
        <v>4.4999999999999998E-2</v>
      </c>
      <c r="D29">
        <v>71657.41</v>
      </c>
      <c r="E29">
        <v>0.371</v>
      </c>
      <c r="F29" t="s">
        <v>1406</v>
      </c>
      <c r="G29" t="s">
        <v>93</v>
      </c>
      <c r="H29" t="s">
        <v>94</v>
      </c>
      <c r="I29">
        <v>0.375</v>
      </c>
      <c r="J29" t="s">
        <v>1407</v>
      </c>
      <c r="K29" t="s">
        <v>1368</v>
      </c>
    </row>
    <row r="30" spans="1:11" x14ac:dyDescent="0.15">
      <c r="A30" t="s">
        <v>96</v>
      </c>
      <c r="B30">
        <v>3050.38</v>
      </c>
      <c r="C30">
        <v>4.1000000000000002E-2</v>
      </c>
      <c r="D30">
        <v>83614.89</v>
      </c>
      <c r="E30">
        <v>0.36699999999999999</v>
      </c>
      <c r="F30" t="s">
        <v>1408</v>
      </c>
      <c r="G30" t="s">
        <v>98</v>
      </c>
      <c r="H30" t="s">
        <v>99</v>
      </c>
      <c r="I30">
        <v>0.372</v>
      </c>
      <c r="J30" t="s">
        <v>1409</v>
      </c>
      <c r="K30" t="s">
        <v>1369</v>
      </c>
    </row>
    <row r="31" spans="1:11" x14ac:dyDescent="0.15">
      <c r="A31" t="s">
        <v>101</v>
      </c>
      <c r="B31">
        <v>3161.03</v>
      </c>
      <c r="C31">
        <v>3.7999999999999999E-2</v>
      </c>
      <c r="D31">
        <v>100905.76</v>
      </c>
      <c r="E31">
        <v>0.57099999999999995</v>
      </c>
      <c r="F31" t="s">
        <v>1410</v>
      </c>
      <c r="G31" t="s">
        <v>103</v>
      </c>
      <c r="H31" t="s">
        <v>104</v>
      </c>
      <c r="I31">
        <v>0.57599999999999996</v>
      </c>
      <c r="J31" t="s">
        <v>1411</v>
      </c>
      <c r="K31" t="s">
        <v>1370</v>
      </c>
    </row>
    <row r="32" spans="1:11" x14ac:dyDescent="0.15">
      <c r="A32" t="s">
        <v>107</v>
      </c>
      <c r="B32">
        <v>3260.03</v>
      </c>
      <c r="C32">
        <v>3.4000000000000002E-2</v>
      </c>
      <c r="D32">
        <v>114663.07</v>
      </c>
      <c r="E32">
        <v>0.39300000000000002</v>
      </c>
      <c r="F32" t="s">
        <v>1360</v>
      </c>
      <c r="G32" t="s">
        <v>109</v>
      </c>
      <c r="H32" t="s">
        <v>110</v>
      </c>
      <c r="I32">
        <v>0.39600000000000002</v>
      </c>
      <c r="J32" t="s">
        <v>1412</v>
      </c>
      <c r="K32" t="s">
        <v>1371</v>
      </c>
    </row>
    <row r="33" spans="1:11" x14ac:dyDescent="0.15">
      <c r="A33" t="s">
        <v>113</v>
      </c>
      <c r="B33">
        <v>3352.37</v>
      </c>
      <c r="C33">
        <v>3.2000000000000001E-2</v>
      </c>
      <c r="D33">
        <v>128810.09</v>
      </c>
      <c r="E33">
        <v>0.376</v>
      </c>
      <c r="F33" t="s">
        <v>1413</v>
      </c>
      <c r="G33" t="s">
        <v>115</v>
      </c>
      <c r="H33" t="s">
        <v>116</v>
      </c>
      <c r="I33">
        <v>0.379</v>
      </c>
      <c r="J33" t="s">
        <v>1414</v>
      </c>
      <c r="K33" t="s">
        <v>1372</v>
      </c>
    </row>
    <row r="34" spans="1:11" x14ac:dyDescent="0.15">
      <c r="A34" t="s">
        <v>119</v>
      </c>
      <c r="B34">
        <v>3439</v>
      </c>
      <c r="C34">
        <v>0.03</v>
      </c>
      <c r="D34">
        <v>143322.66</v>
      </c>
      <c r="E34">
        <v>0.36799999999999999</v>
      </c>
      <c r="F34" t="s">
        <v>1415</v>
      </c>
      <c r="G34" t="s">
        <v>121</v>
      </c>
      <c r="H34" t="s">
        <v>122</v>
      </c>
      <c r="I34">
        <v>0.371</v>
      </c>
      <c r="J34" t="s">
        <v>1416</v>
      </c>
      <c r="K34" t="s">
        <v>1373</v>
      </c>
    </row>
    <row r="35" spans="1:11" x14ac:dyDescent="0.15">
      <c r="A35" t="s">
        <v>125</v>
      </c>
      <c r="B35">
        <v>3520.6</v>
      </c>
      <c r="C35">
        <v>2.8000000000000001E-2</v>
      </c>
      <c r="D35">
        <v>158179.60999999999</v>
      </c>
      <c r="E35">
        <v>0.35499999999999998</v>
      </c>
      <c r="F35" t="s">
        <v>1417</v>
      </c>
      <c r="G35" t="s">
        <v>127</v>
      </c>
      <c r="H35" t="s">
        <v>128</v>
      </c>
      <c r="I35">
        <v>0.35699999999999998</v>
      </c>
      <c r="J35" t="s">
        <v>1418</v>
      </c>
      <c r="K35" t="s">
        <v>1374</v>
      </c>
    </row>
    <row r="36" spans="1:11" x14ac:dyDescent="0.15">
      <c r="A36" t="s">
        <v>131</v>
      </c>
      <c r="B36">
        <v>3596.88</v>
      </c>
      <c r="C36">
        <v>2.7E-2</v>
      </c>
      <c r="D36">
        <v>176595.63</v>
      </c>
      <c r="E36">
        <v>0.45300000000000001</v>
      </c>
      <c r="F36" t="s">
        <v>1419</v>
      </c>
      <c r="G36" t="s">
        <v>133</v>
      </c>
      <c r="H36" t="s">
        <v>134</v>
      </c>
      <c r="I36">
        <v>0.45500000000000002</v>
      </c>
      <c r="J36" t="s">
        <v>1420</v>
      </c>
      <c r="K36" t="s">
        <v>1375</v>
      </c>
    </row>
    <row r="37" spans="1:11" x14ac:dyDescent="0.15">
      <c r="A37" t="s">
        <v>137</v>
      </c>
      <c r="B37">
        <v>3667.39</v>
      </c>
      <c r="C37">
        <v>2.5000000000000001E-2</v>
      </c>
      <c r="D37">
        <v>192438.75</v>
      </c>
      <c r="E37">
        <v>0.35599999999999998</v>
      </c>
      <c r="F37" t="s">
        <v>1421</v>
      </c>
      <c r="G37" t="s">
        <v>139</v>
      </c>
      <c r="H37" t="s">
        <v>140</v>
      </c>
      <c r="I37">
        <v>0.35799999999999998</v>
      </c>
      <c r="J37" t="s">
        <v>1422</v>
      </c>
      <c r="K37" t="s">
        <v>1376</v>
      </c>
    </row>
    <row r="38" spans="1:11" x14ac:dyDescent="0.15">
      <c r="A38" t="s">
        <v>143</v>
      </c>
      <c r="B38">
        <v>3733.84</v>
      </c>
      <c r="C38">
        <v>2.3E-2</v>
      </c>
      <c r="D38">
        <v>208568.97</v>
      </c>
      <c r="E38">
        <v>0.34599999999999997</v>
      </c>
      <c r="F38" t="s">
        <v>1423</v>
      </c>
      <c r="G38" t="s">
        <v>145</v>
      </c>
      <c r="H38" t="s">
        <v>146</v>
      </c>
      <c r="I38">
        <v>0.34799999999999998</v>
      </c>
      <c r="J38" t="s">
        <v>1424</v>
      </c>
      <c r="K38" t="s">
        <v>1377</v>
      </c>
    </row>
    <row r="39" spans="1:11" x14ac:dyDescent="0.15">
      <c r="A39" t="s">
        <v>148</v>
      </c>
      <c r="B39">
        <v>3797.27</v>
      </c>
      <c r="C39">
        <v>2.1999999999999999E-2</v>
      </c>
      <c r="D39">
        <v>223454.28</v>
      </c>
      <c r="E39">
        <v>0.29499999999999998</v>
      </c>
      <c r="F39" t="s">
        <v>1425</v>
      </c>
      <c r="G39" t="s">
        <v>150</v>
      </c>
      <c r="H39" t="s">
        <v>151</v>
      </c>
      <c r="I39">
        <v>0.29699999999999999</v>
      </c>
      <c r="J39" t="s">
        <v>174</v>
      </c>
      <c r="K39" t="s">
        <v>1378</v>
      </c>
    </row>
    <row r="40" spans="1:11" x14ac:dyDescent="0.15">
      <c r="A40" t="s">
        <v>153</v>
      </c>
      <c r="B40">
        <v>3858.12</v>
      </c>
      <c r="C40">
        <v>2.1999999999999999E-2</v>
      </c>
      <c r="D40">
        <v>238578.13</v>
      </c>
      <c r="E40">
        <v>0.28499999999999998</v>
      </c>
      <c r="F40" t="s">
        <v>1426</v>
      </c>
      <c r="G40" t="s">
        <v>155</v>
      </c>
      <c r="H40" t="s">
        <v>156</v>
      </c>
      <c r="I40">
        <v>0.28699999999999998</v>
      </c>
      <c r="J40" t="s">
        <v>1427</v>
      </c>
      <c r="K40" t="s">
        <v>1379</v>
      </c>
    </row>
    <row r="41" spans="1:11" x14ac:dyDescent="0.15">
      <c r="A41" t="s">
        <v>158</v>
      </c>
      <c r="B41">
        <v>3916.43</v>
      </c>
      <c r="C41">
        <v>2.1000000000000001E-2</v>
      </c>
      <c r="D41">
        <v>253930.52</v>
      </c>
      <c r="E41">
        <v>0.27300000000000002</v>
      </c>
      <c r="F41" t="s">
        <v>1428</v>
      </c>
      <c r="G41" t="s">
        <v>160</v>
      </c>
      <c r="H41" t="s">
        <v>161</v>
      </c>
      <c r="I41">
        <v>0.27500000000000002</v>
      </c>
      <c r="J41" t="s">
        <v>1429</v>
      </c>
      <c r="K41" t="s">
        <v>1359</v>
      </c>
    </row>
    <row r="42" spans="1:11" x14ac:dyDescent="0.15">
      <c r="A42" t="s">
        <v>163</v>
      </c>
      <c r="B42">
        <v>3972.4</v>
      </c>
      <c r="C42">
        <v>0.02</v>
      </c>
      <c r="D42">
        <v>271091.28000000003</v>
      </c>
      <c r="E42">
        <v>0.29699999999999999</v>
      </c>
      <c r="F42" t="s">
        <v>1430</v>
      </c>
      <c r="G42" t="s">
        <v>165</v>
      </c>
      <c r="H42" t="s">
        <v>166</v>
      </c>
      <c r="I42">
        <v>0.29899999999999999</v>
      </c>
      <c r="J42" t="s">
        <v>1431</v>
      </c>
      <c r="K42" t="s">
        <v>1380</v>
      </c>
    </row>
    <row r="43" spans="1:11" x14ac:dyDescent="0.15">
      <c r="A43" t="s">
        <v>168</v>
      </c>
      <c r="B43">
        <v>4026.08</v>
      </c>
      <c r="C43">
        <v>0.02</v>
      </c>
      <c r="D43">
        <v>288483.94</v>
      </c>
      <c r="E43">
        <v>0.28000000000000003</v>
      </c>
      <c r="F43" t="s">
        <v>1432</v>
      </c>
      <c r="G43" t="s">
        <v>170</v>
      </c>
      <c r="H43" t="s">
        <v>171</v>
      </c>
      <c r="I43">
        <v>0.28199999999999997</v>
      </c>
      <c r="J43" t="s">
        <v>1433</v>
      </c>
      <c r="K43" t="s">
        <v>1381</v>
      </c>
    </row>
    <row r="44" spans="1:11" x14ac:dyDescent="0.15">
      <c r="A44" t="s">
        <v>173</v>
      </c>
      <c r="B44">
        <v>4077.59</v>
      </c>
      <c r="C44">
        <v>1.9E-2</v>
      </c>
      <c r="D44">
        <v>306099.13</v>
      </c>
      <c r="E44">
        <v>0.26500000000000001</v>
      </c>
      <c r="F44" t="s">
        <v>1434</v>
      </c>
      <c r="G44" t="s">
        <v>175</v>
      </c>
      <c r="H44" t="s">
        <v>176</v>
      </c>
      <c r="I44">
        <v>0.26700000000000002</v>
      </c>
      <c r="J44" t="s">
        <v>1435</v>
      </c>
      <c r="K44" t="s">
        <v>1382</v>
      </c>
    </row>
    <row r="45" spans="1:11" x14ac:dyDescent="0.15">
      <c r="A45" t="s">
        <v>178</v>
      </c>
      <c r="B45">
        <v>4127.04</v>
      </c>
      <c r="C45">
        <v>1.7999999999999999E-2</v>
      </c>
      <c r="D45">
        <v>323927.94</v>
      </c>
      <c r="E45">
        <v>0.247</v>
      </c>
      <c r="F45" t="s">
        <v>1436</v>
      </c>
      <c r="G45" t="s">
        <v>180</v>
      </c>
      <c r="H45" t="s">
        <v>181</v>
      </c>
      <c r="I45">
        <v>0.249</v>
      </c>
      <c r="J45" t="s">
        <v>1437</v>
      </c>
      <c r="K45" t="s">
        <v>1383</v>
      </c>
    </row>
    <row r="46" spans="1:11" x14ac:dyDescent="0.15">
      <c r="A46" t="s">
        <v>184</v>
      </c>
      <c r="B46">
        <v>4174.5</v>
      </c>
      <c r="C46">
        <v>1.7999999999999999E-2</v>
      </c>
      <c r="D46">
        <v>341961.78</v>
      </c>
      <c r="E46">
        <v>0.23200000000000001</v>
      </c>
      <c r="F46" t="s">
        <v>1438</v>
      </c>
      <c r="G46" t="s">
        <v>186</v>
      </c>
      <c r="H46" t="s">
        <v>187</v>
      </c>
      <c r="I46">
        <v>0.23300000000000001</v>
      </c>
      <c r="J46" t="s">
        <v>1439</v>
      </c>
      <c r="K46" t="s">
        <v>1384</v>
      </c>
    </row>
    <row r="47" spans="1:11" x14ac:dyDescent="0.15">
      <c r="A47" t="s">
        <v>189</v>
      </c>
      <c r="B47">
        <v>4220.18</v>
      </c>
      <c r="C47">
        <v>1.7000000000000001E-2</v>
      </c>
      <c r="D47">
        <v>360192.97</v>
      </c>
      <c r="E47">
        <v>0.21299999999999999</v>
      </c>
      <c r="F47" t="s">
        <v>1440</v>
      </c>
      <c r="G47" t="s">
        <v>191</v>
      </c>
      <c r="H47" t="s">
        <v>192</v>
      </c>
      <c r="I47">
        <v>0.214</v>
      </c>
      <c r="J47" t="s">
        <v>1441</v>
      </c>
      <c r="K47" t="s">
        <v>1385</v>
      </c>
    </row>
    <row r="48" spans="1:11" x14ac:dyDescent="0.15">
      <c r="A48" t="s">
        <v>195</v>
      </c>
      <c r="B48">
        <v>4264.01</v>
      </c>
      <c r="C48">
        <v>1.7000000000000001E-2</v>
      </c>
      <c r="D48">
        <v>378613.5</v>
      </c>
      <c r="E48">
        <v>0.189</v>
      </c>
      <c r="F48" t="s">
        <v>1442</v>
      </c>
      <c r="G48" t="s">
        <v>197</v>
      </c>
      <c r="H48" t="s">
        <v>198</v>
      </c>
      <c r="I48">
        <v>0.19</v>
      </c>
      <c r="J48" t="s">
        <v>1443</v>
      </c>
      <c r="K48" t="s">
        <v>1386</v>
      </c>
    </row>
    <row r="49" spans="1:11" x14ac:dyDescent="0.15">
      <c r="A49" t="s">
        <v>201</v>
      </c>
      <c r="B49">
        <v>4306.49</v>
      </c>
      <c r="C49">
        <v>1.7000000000000001E-2</v>
      </c>
      <c r="D49">
        <v>397217.56</v>
      </c>
      <c r="E49">
        <v>0.16800000000000001</v>
      </c>
      <c r="F49" t="s">
        <v>1444</v>
      </c>
      <c r="G49" t="s">
        <v>203</v>
      </c>
      <c r="H49" t="s">
        <v>204</v>
      </c>
      <c r="I49">
        <v>0.16900000000000001</v>
      </c>
      <c r="J49" t="s">
        <v>1445</v>
      </c>
      <c r="K49" t="s">
        <v>1387</v>
      </c>
    </row>
    <row r="50" spans="1:11" x14ac:dyDescent="0.15">
      <c r="A50" t="s">
        <v>207</v>
      </c>
      <c r="B50">
        <v>4347.3</v>
      </c>
      <c r="C50">
        <v>1.6E-2</v>
      </c>
      <c r="D50">
        <v>415997.88</v>
      </c>
      <c r="E50">
        <v>0.13900000000000001</v>
      </c>
      <c r="F50" t="s">
        <v>1446</v>
      </c>
      <c r="G50" t="s">
        <v>209</v>
      </c>
      <c r="H50" t="s">
        <v>210</v>
      </c>
      <c r="I50">
        <v>0.13900000000000001</v>
      </c>
      <c r="J50" t="s">
        <v>1447</v>
      </c>
      <c r="K50" t="s">
        <v>1388</v>
      </c>
    </row>
    <row r="51" spans="1:11" x14ac:dyDescent="0.15">
      <c r="A51" t="s">
        <v>213</v>
      </c>
      <c r="B51">
        <v>4386.9399999999996</v>
      </c>
      <c r="C51">
        <v>1.6E-2</v>
      </c>
      <c r="D51">
        <v>436265.53</v>
      </c>
      <c r="E51">
        <v>9.7000000000000003E-2</v>
      </c>
      <c r="F51" t="s">
        <v>1448</v>
      </c>
      <c r="G51" t="s">
        <v>215</v>
      </c>
      <c r="H51" t="s">
        <v>216</v>
      </c>
      <c r="I51">
        <v>9.8000000000000004E-2</v>
      </c>
      <c r="J51" t="s">
        <v>1449</v>
      </c>
      <c r="K51" t="s">
        <v>1389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workbookViewId="0"/>
  </sheetViews>
  <sheetFormatPr defaultRowHeight="13.5" x14ac:dyDescent="0.15"/>
  <sheetData>
    <row r="1" spans="1:13" x14ac:dyDescent="0.15">
      <c r="B1" t="s">
        <v>219</v>
      </c>
    </row>
    <row r="3" spans="1:13" x14ac:dyDescent="0.15">
      <c r="B3" t="s">
        <v>220</v>
      </c>
    </row>
    <row r="6" spans="1:13" x14ac:dyDescent="0.15">
      <c r="B6" t="s">
        <v>221</v>
      </c>
      <c r="C6" t="s">
        <v>25</v>
      </c>
      <c r="D6" t="s">
        <v>222</v>
      </c>
      <c r="E6" t="s">
        <v>223</v>
      </c>
      <c r="F6" t="s">
        <v>224</v>
      </c>
      <c r="G6" t="s">
        <v>225</v>
      </c>
      <c r="H6" t="s">
        <v>226</v>
      </c>
      <c r="I6" t="s">
        <v>25</v>
      </c>
      <c r="J6" t="s">
        <v>227</v>
      </c>
      <c r="K6" t="s">
        <v>25</v>
      </c>
      <c r="L6" t="s">
        <v>228</v>
      </c>
      <c r="M6" t="s">
        <v>25</v>
      </c>
    </row>
    <row r="7" spans="1:13" x14ac:dyDescent="0.15">
      <c r="C7" t="s">
        <v>25</v>
      </c>
      <c r="D7" t="s">
        <v>51</v>
      </c>
      <c r="E7" t="s">
        <v>53</v>
      </c>
      <c r="F7" t="s">
        <v>25</v>
      </c>
      <c r="G7" t="s">
        <v>25</v>
      </c>
      <c r="H7" t="s">
        <v>229</v>
      </c>
      <c r="I7" t="s">
        <v>230</v>
      </c>
      <c r="J7" t="s">
        <v>229</v>
      </c>
      <c r="K7" t="s">
        <v>230</v>
      </c>
      <c r="L7" t="s">
        <v>52</v>
      </c>
      <c r="M7" t="s">
        <v>25</v>
      </c>
    </row>
    <row r="8" spans="1:13" x14ac:dyDescent="0.15">
      <c r="A8" t="str">
        <f>C8&amp;"-"&amp;B8</f>
        <v>287-200</v>
      </c>
      <c r="B8">
        <v>200</v>
      </c>
      <c r="C8">
        <v>287</v>
      </c>
      <c r="D8">
        <v>-0.23</v>
      </c>
      <c r="E8">
        <v>-0.29399999999999998</v>
      </c>
      <c r="F8">
        <v>0</v>
      </c>
      <c r="G8">
        <v>0</v>
      </c>
      <c r="H8" t="s">
        <v>231</v>
      </c>
      <c r="I8" t="s">
        <v>231</v>
      </c>
      <c r="J8" t="s">
        <v>231</v>
      </c>
      <c r="K8" t="s">
        <v>231</v>
      </c>
      <c r="L8">
        <v>0</v>
      </c>
      <c r="M8" t="s">
        <v>25</v>
      </c>
    </row>
    <row r="9" spans="1:13" x14ac:dyDescent="0.15">
      <c r="A9" t="str">
        <f t="shared" ref="A9:A72" si="0">C9&amp;"-"&amp;B9</f>
        <v>287-204</v>
      </c>
      <c r="B9">
        <v>204</v>
      </c>
      <c r="C9">
        <v>287</v>
      </c>
      <c r="D9">
        <v>0.23</v>
      </c>
      <c r="E9">
        <v>0.29399999999999998</v>
      </c>
      <c r="F9">
        <v>0</v>
      </c>
      <c r="G9">
        <v>0</v>
      </c>
      <c r="H9" t="s">
        <v>231</v>
      </c>
      <c r="I9" t="s">
        <v>231</v>
      </c>
      <c r="J9" t="s">
        <v>231</v>
      </c>
      <c r="K9" t="s">
        <v>231</v>
      </c>
      <c r="L9">
        <v>0</v>
      </c>
      <c r="M9" t="s">
        <v>25</v>
      </c>
    </row>
    <row r="10" spans="1:13" x14ac:dyDescent="0.15">
      <c r="A10" t="str">
        <f t="shared" si="0"/>
        <v>373-285</v>
      </c>
      <c r="B10">
        <v>285</v>
      </c>
      <c r="C10">
        <v>373</v>
      </c>
      <c r="D10">
        <v>-0.27</v>
      </c>
      <c r="E10">
        <v>-0.33600000000000002</v>
      </c>
      <c r="F10">
        <v>0</v>
      </c>
      <c r="G10">
        <v>0</v>
      </c>
      <c r="H10" t="s">
        <v>231</v>
      </c>
      <c r="I10" t="s">
        <v>231</v>
      </c>
      <c r="J10" t="s">
        <v>231</v>
      </c>
      <c r="K10" t="s">
        <v>231</v>
      </c>
      <c r="L10">
        <v>0</v>
      </c>
      <c r="M10" t="s">
        <v>25</v>
      </c>
    </row>
    <row r="11" spans="1:13" x14ac:dyDescent="0.15">
      <c r="A11" t="str">
        <f t="shared" si="0"/>
        <v>373-289</v>
      </c>
      <c r="B11">
        <v>289</v>
      </c>
      <c r="C11">
        <v>373</v>
      </c>
      <c r="D11">
        <v>0.27</v>
      </c>
      <c r="E11">
        <v>0.33600000000000002</v>
      </c>
      <c r="F11">
        <v>0</v>
      </c>
      <c r="G11">
        <v>0</v>
      </c>
      <c r="H11" t="s">
        <v>231</v>
      </c>
      <c r="I11" t="s">
        <v>231</v>
      </c>
      <c r="J11" t="s">
        <v>231</v>
      </c>
      <c r="K11" t="s">
        <v>231</v>
      </c>
      <c r="L11">
        <v>0</v>
      </c>
      <c r="M11" t="s">
        <v>25</v>
      </c>
    </row>
    <row r="12" spans="1:13" x14ac:dyDescent="0.15">
      <c r="A12" t="str">
        <f t="shared" si="0"/>
        <v>459-371</v>
      </c>
      <c r="B12">
        <v>371</v>
      </c>
      <c r="C12">
        <v>459</v>
      </c>
      <c r="D12">
        <v>-0.28999999999999998</v>
      </c>
      <c r="E12">
        <v>-0.37</v>
      </c>
      <c r="F12">
        <v>0</v>
      </c>
      <c r="G12">
        <v>0</v>
      </c>
      <c r="H12" t="s">
        <v>231</v>
      </c>
      <c r="I12" t="s">
        <v>231</v>
      </c>
      <c r="J12" t="s">
        <v>231</v>
      </c>
      <c r="K12" t="s">
        <v>231</v>
      </c>
      <c r="L12">
        <v>1E-3</v>
      </c>
      <c r="M12" t="s">
        <v>25</v>
      </c>
    </row>
    <row r="13" spans="1:13" x14ac:dyDescent="0.15">
      <c r="A13" t="str">
        <f t="shared" si="0"/>
        <v>459-375</v>
      </c>
      <c r="B13">
        <v>375</v>
      </c>
      <c r="C13">
        <v>459</v>
      </c>
      <c r="D13">
        <v>0.28999999999999998</v>
      </c>
      <c r="E13">
        <v>0.37</v>
      </c>
      <c r="F13">
        <v>0</v>
      </c>
      <c r="G13">
        <v>0</v>
      </c>
      <c r="H13" t="s">
        <v>231</v>
      </c>
      <c r="I13" t="s">
        <v>231</v>
      </c>
      <c r="J13" t="s">
        <v>231</v>
      </c>
      <c r="K13" t="s">
        <v>231</v>
      </c>
      <c r="L13">
        <v>1E-3</v>
      </c>
      <c r="M13" t="s">
        <v>25</v>
      </c>
    </row>
    <row r="14" spans="1:13" x14ac:dyDescent="0.15">
      <c r="A14" t="str">
        <f t="shared" si="0"/>
        <v>545-457</v>
      </c>
      <c r="B14">
        <v>457</v>
      </c>
      <c r="C14">
        <v>545</v>
      </c>
      <c r="D14">
        <v>-0.31</v>
      </c>
      <c r="E14">
        <v>-0.39400000000000002</v>
      </c>
      <c r="F14">
        <v>0</v>
      </c>
      <c r="G14">
        <v>0</v>
      </c>
      <c r="H14" t="s">
        <v>231</v>
      </c>
      <c r="I14" t="s">
        <v>231</v>
      </c>
      <c r="J14" t="s">
        <v>231</v>
      </c>
      <c r="K14" t="s">
        <v>231</v>
      </c>
      <c r="L14">
        <v>1E-3</v>
      </c>
      <c r="M14" t="s">
        <v>25</v>
      </c>
    </row>
    <row r="15" spans="1:13" x14ac:dyDescent="0.15">
      <c r="A15" t="str">
        <f t="shared" si="0"/>
        <v>545-461</v>
      </c>
      <c r="B15">
        <v>461</v>
      </c>
      <c r="C15">
        <v>545</v>
      </c>
      <c r="D15">
        <v>0.31</v>
      </c>
      <c r="E15">
        <v>0.39400000000000002</v>
      </c>
      <c r="F15">
        <v>0</v>
      </c>
      <c r="G15">
        <v>0</v>
      </c>
      <c r="H15" t="s">
        <v>231</v>
      </c>
      <c r="I15" t="s">
        <v>231</v>
      </c>
      <c r="J15" t="s">
        <v>231</v>
      </c>
      <c r="K15" t="s">
        <v>231</v>
      </c>
      <c r="L15">
        <v>1E-3</v>
      </c>
      <c r="M15" t="s">
        <v>25</v>
      </c>
    </row>
    <row r="16" spans="1:13" x14ac:dyDescent="0.15">
      <c r="A16" t="str">
        <f t="shared" si="0"/>
        <v>631-543</v>
      </c>
      <c r="B16">
        <v>543</v>
      </c>
      <c r="C16">
        <v>631</v>
      </c>
      <c r="D16">
        <v>-0.33</v>
      </c>
      <c r="E16">
        <v>-0.41399999999999998</v>
      </c>
      <c r="F16">
        <v>0</v>
      </c>
      <c r="G16">
        <v>0</v>
      </c>
      <c r="H16" t="s">
        <v>231</v>
      </c>
      <c r="I16" t="s">
        <v>231</v>
      </c>
      <c r="J16" t="s">
        <v>231</v>
      </c>
      <c r="K16" t="s">
        <v>231</v>
      </c>
      <c r="L16">
        <v>1E-3</v>
      </c>
      <c r="M16" t="s">
        <v>25</v>
      </c>
    </row>
    <row r="17" spans="1:13" x14ac:dyDescent="0.15">
      <c r="A17" t="str">
        <f t="shared" si="0"/>
        <v>631-547</v>
      </c>
      <c r="B17">
        <v>547</v>
      </c>
      <c r="C17">
        <v>631</v>
      </c>
      <c r="D17">
        <v>0.33</v>
      </c>
      <c r="E17">
        <v>0.41399999999999998</v>
      </c>
      <c r="F17">
        <v>0</v>
      </c>
      <c r="G17">
        <v>0</v>
      </c>
      <c r="H17" t="s">
        <v>231</v>
      </c>
      <c r="I17" t="s">
        <v>231</v>
      </c>
      <c r="J17" t="s">
        <v>231</v>
      </c>
      <c r="K17" t="s">
        <v>231</v>
      </c>
      <c r="L17">
        <v>1E-3</v>
      </c>
      <c r="M17" t="s">
        <v>25</v>
      </c>
    </row>
    <row r="18" spans="1:13" x14ac:dyDescent="0.15">
      <c r="A18" t="str">
        <f t="shared" si="0"/>
        <v>717-629</v>
      </c>
      <c r="B18">
        <v>629</v>
      </c>
      <c r="C18">
        <v>717</v>
      </c>
      <c r="D18">
        <v>-0.34</v>
      </c>
      <c r="E18">
        <v>-0.42899999999999999</v>
      </c>
      <c r="F18">
        <v>0</v>
      </c>
      <c r="G18">
        <v>0</v>
      </c>
      <c r="H18" t="s">
        <v>231</v>
      </c>
      <c r="I18" t="s">
        <v>231</v>
      </c>
      <c r="J18" t="s">
        <v>231</v>
      </c>
      <c r="K18" t="s">
        <v>231</v>
      </c>
      <c r="L18">
        <v>1E-3</v>
      </c>
      <c r="M18" t="s">
        <v>25</v>
      </c>
    </row>
    <row r="19" spans="1:13" x14ac:dyDescent="0.15">
      <c r="A19" t="str">
        <f t="shared" si="0"/>
        <v>717-633</v>
      </c>
      <c r="B19">
        <v>633</v>
      </c>
      <c r="C19">
        <v>717</v>
      </c>
      <c r="D19">
        <v>0.34</v>
      </c>
      <c r="E19">
        <v>0.42899999999999999</v>
      </c>
      <c r="F19">
        <v>0</v>
      </c>
      <c r="G19">
        <v>0</v>
      </c>
      <c r="H19" t="s">
        <v>231</v>
      </c>
      <c r="I19" t="s">
        <v>231</v>
      </c>
      <c r="J19" t="s">
        <v>231</v>
      </c>
      <c r="K19" t="s">
        <v>231</v>
      </c>
      <c r="L19">
        <v>1E-3</v>
      </c>
      <c r="M19" t="s">
        <v>25</v>
      </c>
    </row>
    <row r="20" spans="1:13" x14ac:dyDescent="0.15">
      <c r="A20" t="str">
        <f t="shared" si="0"/>
        <v>803-715</v>
      </c>
      <c r="B20">
        <v>715</v>
      </c>
      <c r="C20">
        <v>803</v>
      </c>
      <c r="D20">
        <v>-0.35</v>
      </c>
      <c r="E20">
        <v>-0.437</v>
      </c>
      <c r="F20">
        <v>0</v>
      </c>
      <c r="G20">
        <v>0</v>
      </c>
      <c r="H20" t="s">
        <v>231</v>
      </c>
      <c r="I20" t="s">
        <v>231</v>
      </c>
      <c r="J20" t="s">
        <v>231</v>
      </c>
      <c r="K20" t="s">
        <v>231</v>
      </c>
      <c r="L20">
        <v>1E-3</v>
      </c>
      <c r="M20" t="s">
        <v>25</v>
      </c>
    </row>
    <row r="21" spans="1:13" x14ac:dyDescent="0.15">
      <c r="A21" t="str">
        <f t="shared" si="0"/>
        <v>803-719</v>
      </c>
      <c r="B21">
        <v>719</v>
      </c>
      <c r="C21">
        <v>803</v>
      </c>
      <c r="D21">
        <v>0.35</v>
      </c>
      <c r="E21">
        <v>0.437</v>
      </c>
      <c r="F21">
        <v>0</v>
      </c>
      <c r="G21">
        <v>0</v>
      </c>
      <c r="H21" t="s">
        <v>231</v>
      </c>
      <c r="I21" t="s">
        <v>231</v>
      </c>
      <c r="J21" t="s">
        <v>231</v>
      </c>
      <c r="K21" t="s">
        <v>231</v>
      </c>
      <c r="L21">
        <v>1E-3</v>
      </c>
      <c r="M21" t="s">
        <v>25</v>
      </c>
    </row>
    <row r="22" spans="1:13" x14ac:dyDescent="0.15">
      <c r="A22" t="str">
        <f t="shared" si="0"/>
        <v>889-801</v>
      </c>
      <c r="B22">
        <v>801</v>
      </c>
      <c r="C22">
        <v>889</v>
      </c>
      <c r="D22">
        <v>-0.33</v>
      </c>
      <c r="E22">
        <v>-0.40400000000000003</v>
      </c>
      <c r="F22">
        <v>0</v>
      </c>
      <c r="G22">
        <v>0</v>
      </c>
      <c r="H22" t="s">
        <v>231</v>
      </c>
      <c r="I22" t="s">
        <v>231</v>
      </c>
      <c r="J22" t="s">
        <v>231</v>
      </c>
      <c r="K22" t="s">
        <v>231</v>
      </c>
      <c r="L22">
        <v>1E-3</v>
      </c>
      <c r="M22" t="s">
        <v>25</v>
      </c>
    </row>
    <row r="23" spans="1:13" x14ac:dyDescent="0.15">
      <c r="A23" t="str">
        <f t="shared" si="0"/>
        <v>889-805</v>
      </c>
      <c r="B23">
        <v>805</v>
      </c>
      <c r="C23">
        <v>889</v>
      </c>
      <c r="D23">
        <v>0.33</v>
      </c>
      <c r="E23">
        <v>0.40400000000000003</v>
      </c>
      <c r="F23">
        <v>0</v>
      </c>
      <c r="G23">
        <v>0</v>
      </c>
      <c r="H23" t="s">
        <v>231</v>
      </c>
      <c r="I23" t="s">
        <v>231</v>
      </c>
      <c r="J23" t="s">
        <v>231</v>
      </c>
      <c r="K23" t="s">
        <v>231</v>
      </c>
      <c r="L23">
        <v>1E-3</v>
      </c>
      <c r="M23" t="s">
        <v>25</v>
      </c>
    </row>
    <row r="24" spans="1:13" x14ac:dyDescent="0.15">
      <c r="A24" t="str">
        <f t="shared" si="0"/>
        <v>975-887</v>
      </c>
      <c r="B24">
        <v>887</v>
      </c>
      <c r="C24">
        <v>975</v>
      </c>
      <c r="D24">
        <v>-0.34</v>
      </c>
      <c r="E24">
        <v>-0.41299999999999998</v>
      </c>
      <c r="F24">
        <v>0</v>
      </c>
      <c r="G24">
        <v>0</v>
      </c>
      <c r="H24" t="s">
        <v>231</v>
      </c>
      <c r="I24" t="s">
        <v>231</v>
      </c>
      <c r="J24" t="s">
        <v>231</v>
      </c>
      <c r="K24" t="s">
        <v>231</v>
      </c>
      <c r="L24">
        <v>1E-3</v>
      </c>
      <c r="M24" t="s">
        <v>25</v>
      </c>
    </row>
    <row r="25" spans="1:13" x14ac:dyDescent="0.15">
      <c r="A25" t="str">
        <f t="shared" si="0"/>
        <v>975-891</v>
      </c>
      <c r="B25">
        <v>891</v>
      </c>
      <c r="C25">
        <v>975</v>
      </c>
      <c r="D25">
        <v>0.34</v>
      </c>
      <c r="E25">
        <v>0.41299999999999998</v>
      </c>
      <c r="F25">
        <v>0</v>
      </c>
      <c r="G25">
        <v>0</v>
      </c>
      <c r="H25" t="s">
        <v>231</v>
      </c>
      <c r="I25" t="s">
        <v>231</v>
      </c>
      <c r="J25" t="s">
        <v>231</v>
      </c>
      <c r="K25" t="s">
        <v>231</v>
      </c>
      <c r="L25">
        <v>1E-3</v>
      </c>
      <c r="M25" t="s">
        <v>25</v>
      </c>
    </row>
    <row r="26" spans="1:13" x14ac:dyDescent="0.15">
      <c r="A26" t="str">
        <f t="shared" si="0"/>
        <v>1057-973</v>
      </c>
      <c r="B26">
        <v>973</v>
      </c>
      <c r="C26">
        <v>1057</v>
      </c>
      <c r="D26">
        <v>-0.34</v>
      </c>
      <c r="E26">
        <v>-0.41799999999999998</v>
      </c>
      <c r="F26">
        <v>0</v>
      </c>
      <c r="G26">
        <v>0</v>
      </c>
      <c r="H26" t="s">
        <v>231</v>
      </c>
      <c r="I26" t="s">
        <v>231</v>
      </c>
      <c r="J26" t="s">
        <v>231</v>
      </c>
      <c r="K26" t="s">
        <v>231</v>
      </c>
      <c r="L26">
        <v>1E-3</v>
      </c>
      <c r="M26" t="s">
        <v>25</v>
      </c>
    </row>
    <row r="27" spans="1:13" x14ac:dyDescent="0.15">
      <c r="A27" t="str">
        <f t="shared" si="0"/>
        <v>1057-977</v>
      </c>
      <c r="B27">
        <v>977</v>
      </c>
      <c r="C27">
        <v>1057</v>
      </c>
      <c r="D27">
        <v>0.34</v>
      </c>
      <c r="E27">
        <v>0.41799999999999998</v>
      </c>
      <c r="F27">
        <v>0</v>
      </c>
      <c r="G27">
        <v>0</v>
      </c>
      <c r="H27" t="s">
        <v>231</v>
      </c>
      <c r="I27" t="s">
        <v>231</v>
      </c>
      <c r="J27" t="s">
        <v>231</v>
      </c>
      <c r="K27" t="s">
        <v>231</v>
      </c>
      <c r="L27">
        <v>1E-3</v>
      </c>
      <c r="M27" t="s">
        <v>25</v>
      </c>
    </row>
    <row r="28" spans="1:13" x14ac:dyDescent="0.15">
      <c r="A28" t="str">
        <f t="shared" si="0"/>
        <v>1139-1055</v>
      </c>
      <c r="B28">
        <v>1055</v>
      </c>
      <c r="C28">
        <v>1139</v>
      </c>
      <c r="D28">
        <v>-0.36</v>
      </c>
      <c r="E28">
        <v>-0.45</v>
      </c>
      <c r="F28">
        <v>0</v>
      </c>
      <c r="G28">
        <v>0</v>
      </c>
      <c r="H28" t="s">
        <v>231</v>
      </c>
      <c r="I28" t="s">
        <v>231</v>
      </c>
      <c r="J28" t="s">
        <v>231</v>
      </c>
      <c r="K28" t="s">
        <v>231</v>
      </c>
      <c r="L28">
        <v>1E-3</v>
      </c>
      <c r="M28" t="s">
        <v>25</v>
      </c>
    </row>
    <row r="29" spans="1:13" x14ac:dyDescent="0.15">
      <c r="A29" t="str">
        <f t="shared" si="0"/>
        <v>1139-1059</v>
      </c>
      <c r="B29">
        <v>1059</v>
      </c>
      <c r="C29">
        <v>1139</v>
      </c>
      <c r="D29">
        <v>0.36</v>
      </c>
      <c r="E29">
        <v>0.45</v>
      </c>
      <c r="F29">
        <v>0</v>
      </c>
      <c r="G29">
        <v>0</v>
      </c>
      <c r="H29" t="s">
        <v>231</v>
      </c>
      <c r="I29" t="s">
        <v>231</v>
      </c>
      <c r="J29" t="s">
        <v>231</v>
      </c>
      <c r="K29" t="s">
        <v>231</v>
      </c>
      <c r="L29">
        <v>1E-3</v>
      </c>
      <c r="M29" t="s">
        <v>25</v>
      </c>
    </row>
    <row r="30" spans="1:13" x14ac:dyDescent="0.15">
      <c r="A30" t="str">
        <f t="shared" si="0"/>
        <v>1221-1137</v>
      </c>
      <c r="B30">
        <v>1137</v>
      </c>
      <c r="C30">
        <v>1221</v>
      </c>
      <c r="D30">
        <v>-0.31</v>
      </c>
      <c r="E30">
        <v>-0.38900000000000001</v>
      </c>
      <c r="F30">
        <v>0</v>
      </c>
      <c r="G30">
        <v>0</v>
      </c>
      <c r="H30" t="s">
        <v>231</v>
      </c>
      <c r="I30" t="s">
        <v>231</v>
      </c>
      <c r="J30" t="s">
        <v>231</v>
      </c>
      <c r="K30" t="s">
        <v>231</v>
      </c>
      <c r="L30">
        <v>1E-3</v>
      </c>
      <c r="M30" t="s">
        <v>25</v>
      </c>
    </row>
    <row r="31" spans="1:13" x14ac:dyDescent="0.15">
      <c r="A31" t="str">
        <f t="shared" si="0"/>
        <v>1221-1141</v>
      </c>
      <c r="B31">
        <v>1141</v>
      </c>
      <c r="C31">
        <v>1221</v>
      </c>
      <c r="D31">
        <v>0.31</v>
      </c>
      <c r="E31">
        <v>0.38900000000000001</v>
      </c>
      <c r="F31">
        <v>0</v>
      </c>
      <c r="G31">
        <v>0</v>
      </c>
      <c r="H31" t="s">
        <v>231</v>
      </c>
      <c r="I31" t="s">
        <v>231</v>
      </c>
      <c r="J31" t="s">
        <v>231</v>
      </c>
      <c r="K31" t="s">
        <v>231</v>
      </c>
      <c r="L31">
        <v>1E-3</v>
      </c>
      <c r="M31" t="s">
        <v>25</v>
      </c>
    </row>
    <row r="32" spans="1:13" x14ac:dyDescent="0.15">
      <c r="A32" t="str">
        <f t="shared" si="0"/>
        <v>1387-1303</v>
      </c>
      <c r="B32">
        <v>1303</v>
      </c>
      <c r="C32">
        <v>1387</v>
      </c>
      <c r="D32">
        <v>-0.17</v>
      </c>
      <c r="E32">
        <v>-0.19500000000000001</v>
      </c>
      <c r="F32">
        <v>0</v>
      </c>
      <c r="G32">
        <v>0</v>
      </c>
      <c r="H32" t="s">
        <v>231</v>
      </c>
      <c r="I32" t="s">
        <v>231</v>
      </c>
      <c r="J32" t="s">
        <v>231</v>
      </c>
      <c r="K32" t="s">
        <v>231</v>
      </c>
      <c r="L32">
        <v>0</v>
      </c>
      <c r="M32" t="s">
        <v>25</v>
      </c>
    </row>
    <row r="33" spans="1:13" x14ac:dyDescent="0.15">
      <c r="A33" t="str">
        <f t="shared" si="0"/>
        <v>1387-1307</v>
      </c>
      <c r="B33">
        <v>1307</v>
      </c>
      <c r="C33">
        <v>1387</v>
      </c>
      <c r="D33">
        <v>0.17</v>
      </c>
      <c r="E33">
        <v>0.19500000000000001</v>
      </c>
      <c r="F33">
        <v>0</v>
      </c>
      <c r="G33">
        <v>0</v>
      </c>
      <c r="H33" t="s">
        <v>231</v>
      </c>
      <c r="I33" t="s">
        <v>231</v>
      </c>
      <c r="J33" t="s">
        <v>231</v>
      </c>
      <c r="K33" t="s">
        <v>231</v>
      </c>
      <c r="L33">
        <v>0</v>
      </c>
      <c r="M33" t="s">
        <v>25</v>
      </c>
    </row>
    <row r="34" spans="1:13" x14ac:dyDescent="0.15">
      <c r="A34" t="str">
        <f t="shared" si="0"/>
        <v>1469-1385</v>
      </c>
      <c r="B34">
        <v>1385</v>
      </c>
      <c r="C34">
        <v>1469</v>
      </c>
      <c r="D34">
        <v>-0.22</v>
      </c>
      <c r="E34">
        <v>-0.24399999999999999</v>
      </c>
      <c r="F34">
        <v>0</v>
      </c>
      <c r="G34">
        <v>0</v>
      </c>
      <c r="H34" t="s">
        <v>231</v>
      </c>
      <c r="I34" t="s">
        <v>231</v>
      </c>
      <c r="J34" t="s">
        <v>231</v>
      </c>
      <c r="K34" t="s">
        <v>231</v>
      </c>
      <c r="L34">
        <v>0</v>
      </c>
      <c r="M34" t="s">
        <v>25</v>
      </c>
    </row>
    <row r="35" spans="1:13" x14ac:dyDescent="0.15">
      <c r="A35" t="str">
        <f t="shared" si="0"/>
        <v>1469-1389</v>
      </c>
      <c r="B35">
        <v>1389</v>
      </c>
      <c r="C35">
        <v>1469</v>
      </c>
      <c r="D35">
        <v>0.22</v>
      </c>
      <c r="E35">
        <v>0.24399999999999999</v>
      </c>
      <c r="F35">
        <v>0</v>
      </c>
      <c r="G35">
        <v>0</v>
      </c>
      <c r="H35" t="s">
        <v>231</v>
      </c>
      <c r="I35" t="s">
        <v>231</v>
      </c>
      <c r="J35" t="s">
        <v>231</v>
      </c>
      <c r="K35" t="s">
        <v>231</v>
      </c>
      <c r="L35">
        <v>0</v>
      </c>
      <c r="M35" t="s">
        <v>25</v>
      </c>
    </row>
    <row r="36" spans="1:13" x14ac:dyDescent="0.15">
      <c r="A36" t="str">
        <f t="shared" si="0"/>
        <v>1551-1467</v>
      </c>
      <c r="B36">
        <v>1467</v>
      </c>
      <c r="C36">
        <v>1551</v>
      </c>
      <c r="D36">
        <v>-0.22</v>
      </c>
      <c r="E36">
        <v>-0.24299999999999999</v>
      </c>
      <c r="F36">
        <v>0</v>
      </c>
      <c r="G36">
        <v>0</v>
      </c>
      <c r="H36" t="s">
        <v>231</v>
      </c>
      <c r="I36" t="s">
        <v>231</v>
      </c>
      <c r="J36" t="s">
        <v>231</v>
      </c>
      <c r="K36" t="s">
        <v>231</v>
      </c>
      <c r="L36">
        <v>0</v>
      </c>
      <c r="M36" t="s">
        <v>25</v>
      </c>
    </row>
    <row r="37" spans="1:13" x14ac:dyDescent="0.15">
      <c r="A37" t="str">
        <f t="shared" si="0"/>
        <v>1551-1471</v>
      </c>
      <c r="B37">
        <v>1471</v>
      </c>
      <c r="C37">
        <v>1551</v>
      </c>
      <c r="D37">
        <v>0.22</v>
      </c>
      <c r="E37">
        <v>0.24299999999999999</v>
      </c>
      <c r="F37">
        <v>0</v>
      </c>
      <c r="G37">
        <v>0</v>
      </c>
      <c r="H37" t="s">
        <v>231</v>
      </c>
      <c r="I37" t="s">
        <v>231</v>
      </c>
      <c r="J37" t="s">
        <v>231</v>
      </c>
      <c r="K37" t="s">
        <v>231</v>
      </c>
      <c r="L37">
        <v>0</v>
      </c>
      <c r="M37" t="s">
        <v>25</v>
      </c>
    </row>
    <row r="38" spans="1:13" x14ac:dyDescent="0.15">
      <c r="A38" t="str">
        <f t="shared" si="0"/>
        <v>1633-1549</v>
      </c>
      <c r="B38">
        <v>1549</v>
      </c>
      <c r="C38">
        <v>1633</v>
      </c>
      <c r="D38">
        <v>-0.19</v>
      </c>
      <c r="E38">
        <v>-0.214</v>
      </c>
      <c r="F38">
        <v>0</v>
      </c>
      <c r="G38">
        <v>0</v>
      </c>
      <c r="H38" t="s">
        <v>231</v>
      </c>
      <c r="I38" t="s">
        <v>231</v>
      </c>
      <c r="J38" t="s">
        <v>231</v>
      </c>
      <c r="K38" t="s">
        <v>231</v>
      </c>
      <c r="L38">
        <v>0</v>
      </c>
      <c r="M38" t="s">
        <v>25</v>
      </c>
    </row>
    <row r="39" spans="1:13" x14ac:dyDescent="0.15">
      <c r="A39" t="str">
        <f t="shared" si="0"/>
        <v>1633-1553</v>
      </c>
      <c r="B39">
        <v>1553</v>
      </c>
      <c r="C39">
        <v>1633</v>
      </c>
      <c r="D39">
        <v>0.19</v>
      </c>
      <c r="E39">
        <v>0.214</v>
      </c>
      <c r="F39">
        <v>0</v>
      </c>
      <c r="G39">
        <v>0</v>
      </c>
      <c r="H39" t="s">
        <v>231</v>
      </c>
      <c r="I39" t="s">
        <v>231</v>
      </c>
      <c r="J39" t="s">
        <v>231</v>
      </c>
      <c r="K39" t="s">
        <v>231</v>
      </c>
      <c r="L39">
        <v>0</v>
      </c>
      <c r="M39" t="s">
        <v>25</v>
      </c>
    </row>
    <row r="40" spans="1:13" x14ac:dyDescent="0.15">
      <c r="A40" t="str">
        <f t="shared" si="0"/>
        <v>1799-1713</v>
      </c>
      <c r="B40">
        <v>1713</v>
      </c>
      <c r="C40">
        <v>1799</v>
      </c>
      <c r="D40">
        <v>-0.24</v>
      </c>
      <c r="E40">
        <v>-0.29599999999999999</v>
      </c>
      <c r="F40">
        <v>0</v>
      </c>
      <c r="G40">
        <v>0</v>
      </c>
      <c r="H40" t="s">
        <v>231</v>
      </c>
      <c r="I40" t="s">
        <v>231</v>
      </c>
      <c r="J40" t="s">
        <v>231</v>
      </c>
      <c r="K40" t="s">
        <v>231</v>
      </c>
      <c r="L40">
        <v>0</v>
      </c>
      <c r="M40" t="s">
        <v>25</v>
      </c>
    </row>
    <row r="41" spans="1:13" x14ac:dyDescent="0.15">
      <c r="A41" t="str">
        <f t="shared" si="0"/>
        <v>1799-1717</v>
      </c>
      <c r="B41">
        <v>1717</v>
      </c>
      <c r="C41">
        <v>1799</v>
      </c>
      <c r="D41">
        <v>0.24</v>
      </c>
      <c r="E41">
        <v>0.29599999999999999</v>
      </c>
      <c r="F41">
        <v>0</v>
      </c>
      <c r="G41">
        <v>0</v>
      </c>
      <c r="H41" t="s">
        <v>231</v>
      </c>
      <c r="I41" t="s">
        <v>231</v>
      </c>
      <c r="J41" t="s">
        <v>231</v>
      </c>
      <c r="K41" t="s">
        <v>231</v>
      </c>
      <c r="L41">
        <v>0</v>
      </c>
      <c r="M41" t="s">
        <v>25</v>
      </c>
    </row>
    <row r="42" spans="1:13" x14ac:dyDescent="0.15">
      <c r="A42" t="str">
        <f t="shared" si="0"/>
        <v>1879-1797</v>
      </c>
      <c r="B42">
        <v>1797</v>
      </c>
      <c r="C42">
        <v>1879</v>
      </c>
      <c r="D42">
        <v>-0.38</v>
      </c>
      <c r="E42">
        <v>-0.46600000000000003</v>
      </c>
      <c r="F42">
        <v>0</v>
      </c>
      <c r="G42">
        <v>0</v>
      </c>
      <c r="H42" t="s">
        <v>231</v>
      </c>
      <c r="I42" t="s">
        <v>231</v>
      </c>
      <c r="J42" t="s">
        <v>231</v>
      </c>
      <c r="K42" t="s">
        <v>231</v>
      </c>
      <c r="L42">
        <v>1E-3</v>
      </c>
      <c r="M42" t="s">
        <v>25</v>
      </c>
    </row>
    <row r="43" spans="1:13" x14ac:dyDescent="0.15">
      <c r="A43" t="str">
        <f t="shared" si="0"/>
        <v>1879-1801</v>
      </c>
      <c r="B43">
        <v>1801</v>
      </c>
      <c r="C43">
        <v>1879</v>
      </c>
      <c r="D43">
        <v>0.38</v>
      </c>
      <c r="E43">
        <v>0.46600000000000003</v>
      </c>
      <c r="F43">
        <v>0</v>
      </c>
      <c r="G43">
        <v>0</v>
      </c>
      <c r="H43" t="s">
        <v>231</v>
      </c>
      <c r="I43" t="s">
        <v>231</v>
      </c>
      <c r="J43" t="s">
        <v>231</v>
      </c>
      <c r="K43" t="s">
        <v>231</v>
      </c>
      <c r="L43">
        <v>1E-3</v>
      </c>
      <c r="M43" t="s">
        <v>25</v>
      </c>
    </row>
    <row r="44" spans="1:13" x14ac:dyDescent="0.15">
      <c r="A44" t="str">
        <f t="shared" si="0"/>
        <v>1959-1877</v>
      </c>
      <c r="B44">
        <v>1877</v>
      </c>
      <c r="C44">
        <v>1959</v>
      </c>
      <c r="D44">
        <v>-0.39</v>
      </c>
      <c r="E44">
        <v>-0.47899999999999998</v>
      </c>
      <c r="F44">
        <v>0</v>
      </c>
      <c r="G44">
        <v>0</v>
      </c>
      <c r="H44" t="s">
        <v>231</v>
      </c>
      <c r="I44" t="s">
        <v>231</v>
      </c>
      <c r="J44" t="s">
        <v>231</v>
      </c>
      <c r="K44" t="s">
        <v>231</v>
      </c>
      <c r="L44">
        <v>1E-3</v>
      </c>
      <c r="M44" t="s">
        <v>25</v>
      </c>
    </row>
    <row r="45" spans="1:13" x14ac:dyDescent="0.15">
      <c r="A45" t="str">
        <f t="shared" si="0"/>
        <v>1959-1881</v>
      </c>
      <c r="B45">
        <v>1881</v>
      </c>
      <c r="C45">
        <v>1959</v>
      </c>
      <c r="D45">
        <v>0.39</v>
      </c>
      <c r="E45">
        <v>0.47899999999999998</v>
      </c>
      <c r="F45">
        <v>0</v>
      </c>
      <c r="G45">
        <v>0</v>
      </c>
      <c r="H45" t="s">
        <v>231</v>
      </c>
      <c r="I45" t="s">
        <v>231</v>
      </c>
      <c r="J45" t="s">
        <v>231</v>
      </c>
      <c r="K45" t="s">
        <v>231</v>
      </c>
      <c r="L45">
        <v>1E-3</v>
      </c>
      <c r="M45" t="s">
        <v>25</v>
      </c>
    </row>
    <row r="46" spans="1:13" x14ac:dyDescent="0.15">
      <c r="A46" t="str">
        <f t="shared" si="0"/>
        <v>2039-1957</v>
      </c>
      <c r="B46">
        <v>1957</v>
      </c>
      <c r="C46">
        <v>2039</v>
      </c>
      <c r="D46">
        <v>-0.4</v>
      </c>
      <c r="E46">
        <v>-0.49099999999999999</v>
      </c>
      <c r="F46">
        <v>0</v>
      </c>
      <c r="G46">
        <v>0</v>
      </c>
      <c r="H46" t="s">
        <v>231</v>
      </c>
      <c r="I46" t="s">
        <v>231</v>
      </c>
      <c r="J46" t="s">
        <v>231</v>
      </c>
      <c r="K46" t="s">
        <v>231</v>
      </c>
      <c r="L46">
        <v>1E-3</v>
      </c>
      <c r="M46" t="s">
        <v>25</v>
      </c>
    </row>
    <row r="47" spans="1:13" x14ac:dyDescent="0.15">
      <c r="A47" t="str">
        <f t="shared" si="0"/>
        <v>2039-1961</v>
      </c>
      <c r="B47">
        <v>1961</v>
      </c>
      <c r="C47">
        <v>2039</v>
      </c>
      <c r="D47">
        <v>0.4</v>
      </c>
      <c r="E47">
        <v>0.49099999999999999</v>
      </c>
      <c r="F47">
        <v>0</v>
      </c>
      <c r="G47">
        <v>0</v>
      </c>
      <c r="H47" t="s">
        <v>231</v>
      </c>
      <c r="I47" t="s">
        <v>231</v>
      </c>
      <c r="J47" t="s">
        <v>231</v>
      </c>
      <c r="K47" t="s">
        <v>231</v>
      </c>
      <c r="L47">
        <v>1E-3</v>
      </c>
      <c r="M47" t="s">
        <v>25</v>
      </c>
    </row>
    <row r="48" spans="1:13" x14ac:dyDescent="0.15">
      <c r="A48" t="str">
        <f t="shared" si="0"/>
        <v>2119-2037</v>
      </c>
      <c r="B48">
        <v>2037</v>
      </c>
      <c r="C48">
        <v>2119</v>
      </c>
      <c r="D48">
        <v>-0.41</v>
      </c>
      <c r="E48">
        <v>-0.496</v>
      </c>
      <c r="F48">
        <v>0</v>
      </c>
      <c r="G48">
        <v>0</v>
      </c>
      <c r="H48" t="s">
        <v>231</v>
      </c>
      <c r="I48" t="s">
        <v>231</v>
      </c>
      <c r="J48" t="s">
        <v>231</v>
      </c>
      <c r="K48" t="s">
        <v>231</v>
      </c>
      <c r="L48">
        <v>1E-3</v>
      </c>
      <c r="M48" t="s">
        <v>25</v>
      </c>
    </row>
    <row r="49" spans="1:13" x14ac:dyDescent="0.15">
      <c r="A49" t="str">
        <f t="shared" si="0"/>
        <v>2119-2041</v>
      </c>
      <c r="B49">
        <v>2041</v>
      </c>
      <c r="C49">
        <v>2119</v>
      </c>
      <c r="D49">
        <v>0.41</v>
      </c>
      <c r="E49">
        <v>0.496</v>
      </c>
      <c r="F49">
        <v>0</v>
      </c>
      <c r="G49">
        <v>0</v>
      </c>
      <c r="H49" t="s">
        <v>231</v>
      </c>
      <c r="I49" t="s">
        <v>231</v>
      </c>
      <c r="J49" t="s">
        <v>231</v>
      </c>
      <c r="K49" t="s">
        <v>231</v>
      </c>
      <c r="L49">
        <v>1E-3</v>
      </c>
      <c r="M49" t="s">
        <v>25</v>
      </c>
    </row>
    <row r="50" spans="1:13" x14ac:dyDescent="0.15">
      <c r="A50" t="str">
        <f t="shared" si="0"/>
        <v>2199-2117</v>
      </c>
      <c r="B50">
        <v>2117</v>
      </c>
      <c r="C50">
        <v>2199</v>
      </c>
      <c r="D50">
        <v>-0.4</v>
      </c>
      <c r="E50">
        <v>-0.49399999999999999</v>
      </c>
      <c r="F50">
        <v>0</v>
      </c>
      <c r="G50">
        <v>0</v>
      </c>
      <c r="H50" t="s">
        <v>231</v>
      </c>
      <c r="I50" t="s">
        <v>231</v>
      </c>
      <c r="J50" t="s">
        <v>231</v>
      </c>
      <c r="K50" t="s">
        <v>231</v>
      </c>
      <c r="L50">
        <v>1E-3</v>
      </c>
      <c r="M50" t="s">
        <v>25</v>
      </c>
    </row>
    <row r="51" spans="1:13" x14ac:dyDescent="0.15">
      <c r="A51" t="str">
        <f t="shared" si="0"/>
        <v>2199-2121</v>
      </c>
      <c r="B51">
        <v>2121</v>
      </c>
      <c r="C51">
        <v>2199</v>
      </c>
      <c r="D51">
        <v>0.4</v>
      </c>
      <c r="E51">
        <v>0.49399999999999999</v>
      </c>
      <c r="F51">
        <v>0</v>
      </c>
      <c r="G51">
        <v>0</v>
      </c>
      <c r="H51" t="s">
        <v>231</v>
      </c>
      <c r="I51" t="s">
        <v>231</v>
      </c>
      <c r="J51" t="s">
        <v>231</v>
      </c>
      <c r="K51" t="s">
        <v>231</v>
      </c>
      <c r="L51">
        <v>1E-3</v>
      </c>
      <c r="M51" t="s">
        <v>25</v>
      </c>
    </row>
    <row r="52" spans="1:13" x14ac:dyDescent="0.15">
      <c r="A52" t="str">
        <f t="shared" si="0"/>
        <v>2279-2197</v>
      </c>
      <c r="B52">
        <v>2197</v>
      </c>
      <c r="C52">
        <v>2279</v>
      </c>
      <c r="D52">
        <v>-0.41</v>
      </c>
      <c r="E52">
        <v>-0.48599999999999999</v>
      </c>
      <c r="F52">
        <v>0</v>
      </c>
      <c r="G52">
        <v>0</v>
      </c>
      <c r="H52" t="s">
        <v>231</v>
      </c>
      <c r="I52" t="s">
        <v>231</v>
      </c>
      <c r="J52" t="s">
        <v>231</v>
      </c>
      <c r="K52" t="s">
        <v>231</v>
      </c>
      <c r="L52">
        <v>1E-3</v>
      </c>
      <c r="M52" t="s">
        <v>25</v>
      </c>
    </row>
    <row r="53" spans="1:13" x14ac:dyDescent="0.15">
      <c r="A53" t="str">
        <f t="shared" si="0"/>
        <v>2279-2201</v>
      </c>
      <c r="B53">
        <v>2201</v>
      </c>
      <c r="C53">
        <v>2279</v>
      </c>
      <c r="D53">
        <v>0.41</v>
      </c>
      <c r="E53">
        <v>0.48599999999999999</v>
      </c>
      <c r="F53">
        <v>0</v>
      </c>
      <c r="G53">
        <v>0</v>
      </c>
      <c r="H53" t="s">
        <v>231</v>
      </c>
      <c r="I53" t="s">
        <v>231</v>
      </c>
      <c r="J53" t="s">
        <v>231</v>
      </c>
      <c r="K53" t="s">
        <v>231</v>
      </c>
      <c r="L53">
        <v>1E-3</v>
      </c>
      <c r="M53" t="s">
        <v>25</v>
      </c>
    </row>
    <row r="54" spans="1:13" x14ac:dyDescent="0.15">
      <c r="A54" t="str">
        <f t="shared" si="0"/>
        <v>446-358</v>
      </c>
      <c r="B54">
        <v>358</v>
      </c>
      <c r="C54">
        <v>446</v>
      </c>
      <c r="D54">
        <v>-0.23</v>
      </c>
      <c r="E54">
        <v>-0.28799999999999998</v>
      </c>
      <c r="F54">
        <v>0</v>
      </c>
      <c r="G54">
        <v>0</v>
      </c>
      <c r="H54" t="s">
        <v>231</v>
      </c>
      <c r="I54" t="s">
        <v>231</v>
      </c>
      <c r="J54" t="s">
        <v>231</v>
      </c>
      <c r="K54" t="s">
        <v>231</v>
      </c>
      <c r="L54">
        <v>0</v>
      </c>
      <c r="M54" t="s">
        <v>25</v>
      </c>
    </row>
    <row r="55" spans="1:13" x14ac:dyDescent="0.15">
      <c r="A55" t="str">
        <f t="shared" si="0"/>
        <v>446-362</v>
      </c>
      <c r="B55">
        <v>362</v>
      </c>
      <c r="C55">
        <v>446</v>
      </c>
      <c r="D55">
        <v>0.23</v>
      </c>
      <c r="E55">
        <v>0.28799999999999998</v>
      </c>
      <c r="F55">
        <v>0</v>
      </c>
      <c r="G55">
        <v>0</v>
      </c>
      <c r="H55" t="s">
        <v>231</v>
      </c>
      <c r="I55" t="s">
        <v>231</v>
      </c>
      <c r="J55" t="s">
        <v>231</v>
      </c>
      <c r="K55" t="s">
        <v>231</v>
      </c>
      <c r="L55">
        <v>0</v>
      </c>
      <c r="M55" t="s">
        <v>25</v>
      </c>
    </row>
    <row r="56" spans="1:13" x14ac:dyDescent="0.15">
      <c r="A56" t="str">
        <f t="shared" si="0"/>
        <v>532-444</v>
      </c>
      <c r="B56">
        <v>444</v>
      </c>
      <c r="C56">
        <v>532</v>
      </c>
      <c r="D56">
        <v>-0.3</v>
      </c>
      <c r="E56">
        <v>-0.376</v>
      </c>
      <c r="F56">
        <v>0</v>
      </c>
      <c r="G56">
        <v>0</v>
      </c>
      <c r="H56" t="s">
        <v>231</v>
      </c>
      <c r="I56" t="s">
        <v>231</v>
      </c>
      <c r="J56" t="s">
        <v>231</v>
      </c>
      <c r="K56" t="s">
        <v>231</v>
      </c>
      <c r="L56">
        <v>1E-3</v>
      </c>
      <c r="M56" t="s">
        <v>25</v>
      </c>
    </row>
    <row r="57" spans="1:13" x14ac:dyDescent="0.15">
      <c r="A57" t="str">
        <f t="shared" si="0"/>
        <v>532-448</v>
      </c>
      <c r="B57">
        <v>448</v>
      </c>
      <c r="C57">
        <v>532</v>
      </c>
      <c r="D57">
        <v>0.3</v>
      </c>
      <c r="E57">
        <v>0.376</v>
      </c>
      <c r="F57">
        <v>0</v>
      </c>
      <c r="G57">
        <v>0</v>
      </c>
      <c r="H57" t="s">
        <v>231</v>
      </c>
      <c r="I57" t="s">
        <v>231</v>
      </c>
      <c r="J57" t="s">
        <v>231</v>
      </c>
      <c r="K57" t="s">
        <v>231</v>
      </c>
      <c r="L57">
        <v>1E-3</v>
      </c>
      <c r="M57" t="s">
        <v>25</v>
      </c>
    </row>
    <row r="58" spans="1:13" x14ac:dyDescent="0.15">
      <c r="A58" t="str">
        <f t="shared" si="0"/>
        <v>618-530</v>
      </c>
      <c r="B58">
        <v>530</v>
      </c>
      <c r="C58">
        <v>618</v>
      </c>
      <c r="D58">
        <v>-0.31</v>
      </c>
      <c r="E58">
        <v>-0.39100000000000001</v>
      </c>
      <c r="F58">
        <v>0</v>
      </c>
      <c r="G58">
        <v>0</v>
      </c>
      <c r="H58" t="s">
        <v>231</v>
      </c>
      <c r="I58" t="s">
        <v>231</v>
      </c>
      <c r="J58" t="s">
        <v>231</v>
      </c>
      <c r="K58" t="s">
        <v>231</v>
      </c>
      <c r="L58">
        <v>1E-3</v>
      </c>
      <c r="M58" t="s">
        <v>25</v>
      </c>
    </row>
    <row r="59" spans="1:13" x14ac:dyDescent="0.15">
      <c r="A59" t="str">
        <f t="shared" si="0"/>
        <v>618-534</v>
      </c>
      <c r="B59">
        <v>534</v>
      </c>
      <c r="C59">
        <v>618</v>
      </c>
      <c r="D59">
        <v>0.31</v>
      </c>
      <c r="E59">
        <v>0.39100000000000001</v>
      </c>
      <c r="F59">
        <v>0</v>
      </c>
      <c r="G59">
        <v>0</v>
      </c>
      <c r="H59" t="s">
        <v>231</v>
      </c>
      <c r="I59" t="s">
        <v>231</v>
      </c>
      <c r="J59" t="s">
        <v>231</v>
      </c>
      <c r="K59" t="s">
        <v>231</v>
      </c>
      <c r="L59">
        <v>1E-3</v>
      </c>
      <c r="M59" t="s">
        <v>25</v>
      </c>
    </row>
    <row r="60" spans="1:13" x14ac:dyDescent="0.15">
      <c r="A60" t="str">
        <f t="shared" si="0"/>
        <v>704-616</v>
      </c>
      <c r="B60">
        <v>616</v>
      </c>
      <c r="C60">
        <v>704</v>
      </c>
      <c r="D60">
        <v>-0.33</v>
      </c>
      <c r="E60">
        <v>-0.41399999999999998</v>
      </c>
      <c r="F60">
        <v>0</v>
      </c>
      <c r="G60">
        <v>0</v>
      </c>
      <c r="H60" t="s">
        <v>231</v>
      </c>
      <c r="I60" t="s">
        <v>231</v>
      </c>
      <c r="J60" t="s">
        <v>231</v>
      </c>
      <c r="K60" t="s">
        <v>231</v>
      </c>
      <c r="L60">
        <v>1E-3</v>
      </c>
      <c r="M60" t="s">
        <v>25</v>
      </c>
    </row>
    <row r="61" spans="1:13" x14ac:dyDescent="0.15">
      <c r="A61" t="str">
        <f t="shared" si="0"/>
        <v>704-620</v>
      </c>
      <c r="B61">
        <v>620</v>
      </c>
      <c r="C61">
        <v>704</v>
      </c>
      <c r="D61">
        <v>0.33</v>
      </c>
      <c r="E61">
        <v>0.41399999999999998</v>
      </c>
      <c r="F61">
        <v>0</v>
      </c>
      <c r="G61">
        <v>0</v>
      </c>
      <c r="H61" t="s">
        <v>231</v>
      </c>
      <c r="I61" t="s">
        <v>231</v>
      </c>
      <c r="J61" t="s">
        <v>231</v>
      </c>
      <c r="K61" t="s">
        <v>231</v>
      </c>
      <c r="L61">
        <v>1E-3</v>
      </c>
      <c r="M61" t="s">
        <v>25</v>
      </c>
    </row>
    <row r="62" spans="1:13" x14ac:dyDescent="0.15">
      <c r="A62" t="str">
        <f t="shared" si="0"/>
        <v>790-702</v>
      </c>
      <c r="B62">
        <v>702</v>
      </c>
      <c r="C62">
        <v>790</v>
      </c>
      <c r="D62">
        <v>-0.34</v>
      </c>
      <c r="E62">
        <v>-0.42899999999999999</v>
      </c>
      <c r="F62">
        <v>0</v>
      </c>
      <c r="G62">
        <v>0</v>
      </c>
      <c r="H62" t="s">
        <v>231</v>
      </c>
      <c r="I62" t="s">
        <v>231</v>
      </c>
      <c r="J62" t="s">
        <v>231</v>
      </c>
      <c r="K62" t="s">
        <v>231</v>
      </c>
      <c r="L62">
        <v>1E-3</v>
      </c>
      <c r="M62" t="s">
        <v>25</v>
      </c>
    </row>
    <row r="63" spans="1:13" x14ac:dyDescent="0.15">
      <c r="A63" t="str">
        <f t="shared" si="0"/>
        <v>790-706</v>
      </c>
      <c r="B63">
        <v>706</v>
      </c>
      <c r="C63">
        <v>790</v>
      </c>
      <c r="D63">
        <v>0.34</v>
      </c>
      <c r="E63">
        <v>0.42899999999999999</v>
      </c>
      <c r="F63">
        <v>0</v>
      </c>
      <c r="G63">
        <v>0</v>
      </c>
      <c r="H63" t="s">
        <v>231</v>
      </c>
      <c r="I63" t="s">
        <v>231</v>
      </c>
      <c r="J63" t="s">
        <v>231</v>
      </c>
      <c r="K63" t="s">
        <v>231</v>
      </c>
      <c r="L63">
        <v>1E-3</v>
      </c>
      <c r="M63" t="s">
        <v>25</v>
      </c>
    </row>
    <row r="64" spans="1:13" x14ac:dyDescent="0.15">
      <c r="A64" t="str">
        <f t="shared" si="0"/>
        <v>876-788</v>
      </c>
      <c r="B64">
        <v>788</v>
      </c>
      <c r="C64">
        <v>876</v>
      </c>
      <c r="D64">
        <v>-0.35</v>
      </c>
      <c r="E64">
        <v>-0.437</v>
      </c>
      <c r="F64">
        <v>0</v>
      </c>
      <c r="G64">
        <v>0</v>
      </c>
      <c r="H64" t="s">
        <v>231</v>
      </c>
      <c r="I64" t="s">
        <v>231</v>
      </c>
      <c r="J64" t="s">
        <v>231</v>
      </c>
      <c r="K64" t="s">
        <v>231</v>
      </c>
      <c r="L64">
        <v>1E-3</v>
      </c>
      <c r="M64" t="s">
        <v>25</v>
      </c>
    </row>
    <row r="65" spans="1:13" x14ac:dyDescent="0.15">
      <c r="A65" t="str">
        <f t="shared" si="0"/>
        <v>876-792</v>
      </c>
      <c r="B65">
        <v>792</v>
      </c>
      <c r="C65">
        <v>876</v>
      </c>
      <c r="D65">
        <v>0.35</v>
      </c>
      <c r="E65">
        <v>0.437</v>
      </c>
      <c r="F65">
        <v>0</v>
      </c>
      <c r="G65">
        <v>0</v>
      </c>
      <c r="H65" t="s">
        <v>231</v>
      </c>
      <c r="I65" t="s">
        <v>231</v>
      </c>
      <c r="J65" t="s">
        <v>231</v>
      </c>
      <c r="K65" t="s">
        <v>231</v>
      </c>
      <c r="L65">
        <v>1E-3</v>
      </c>
      <c r="M65" t="s">
        <v>25</v>
      </c>
    </row>
    <row r="66" spans="1:13" x14ac:dyDescent="0.15">
      <c r="A66" t="str">
        <f t="shared" si="0"/>
        <v>962-874</v>
      </c>
      <c r="B66">
        <v>874</v>
      </c>
      <c r="C66">
        <v>962</v>
      </c>
      <c r="D66">
        <v>-0.33</v>
      </c>
      <c r="E66">
        <v>-0.40400000000000003</v>
      </c>
      <c r="F66">
        <v>0</v>
      </c>
      <c r="G66">
        <v>0</v>
      </c>
      <c r="H66" t="s">
        <v>231</v>
      </c>
      <c r="I66" t="s">
        <v>231</v>
      </c>
      <c r="J66" t="s">
        <v>231</v>
      </c>
      <c r="K66" t="s">
        <v>231</v>
      </c>
      <c r="L66">
        <v>1E-3</v>
      </c>
      <c r="M66" t="s">
        <v>25</v>
      </c>
    </row>
    <row r="67" spans="1:13" x14ac:dyDescent="0.15">
      <c r="A67" t="str">
        <f t="shared" si="0"/>
        <v>962-878</v>
      </c>
      <c r="B67">
        <v>878</v>
      </c>
      <c r="C67">
        <v>962</v>
      </c>
      <c r="D67">
        <v>0.33</v>
      </c>
      <c r="E67">
        <v>0.40400000000000003</v>
      </c>
      <c r="F67">
        <v>0</v>
      </c>
      <c r="G67">
        <v>0</v>
      </c>
      <c r="H67" t="s">
        <v>231</v>
      </c>
      <c r="I67" t="s">
        <v>231</v>
      </c>
      <c r="J67" t="s">
        <v>231</v>
      </c>
      <c r="K67" t="s">
        <v>231</v>
      </c>
      <c r="L67">
        <v>1E-3</v>
      </c>
      <c r="M67" t="s">
        <v>25</v>
      </c>
    </row>
    <row r="68" spans="1:13" x14ac:dyDescent="0.15">
      <c r="A68" t="str">
        <f t="shared" si="0"/>
        <v>1044-960</v>
      </c>
      <c r="B68">
        <v>960</v>
      </c>
      <c r="C68">
        <v>1044</v>
      </c>
      <c r="D68">
        <v>-0.34</v>
      </c>
      <c r="E68">
        <v>-0.41199999999999998</v>
      </c>
      <c r="F68">
        <v>0</v>
      </c>
      <c r="G68">
        <v>0</v>
      </c>
      <c r="H68" t="s">
        <v>231</v>
      </c>
      <c r="I68" t="s">
        <v>231</v>
      </c>
      <c r="J68" t="s">
        <v>231</v>
      </c>
      <c r="K68" t="s">
        <v>231</v>
      </c>
      <c r="L68">
        <v>1E-3</v>
      </c>
      <c r="M68" t="s">
        <v>25</v>
      </c>
    </row>
    <row r="69" spans="1:13" x14ac:dyDescent="0.15">
      <c r="A69" t="str">
        <f t="shared" si="0"/>
        <v>1044-964</v>
      </c>
      <c r="B69">
        <v>964</v>
      </c>
      <c r="C69">
        <v>1044</v>
      </c>
      <c r="D69">
        <v>0.34</v>
      </c>
      <c r="E69">
        <v>0.41199999999999998</v>
      </c>
      <c r="F69">
        <v>0</v>
      </c>
      <c r="G69">
        <v>0</v>
      </c>
      <c r="H69" t="s">
        <v>231</v>
      </c>
      <c r="I69" t="s">
        <v>231</v>
      </c>
      <c r="J69" t="s">
        <v>231</v>
      </c>
      <c r="K69" t="s">
        <v>231</v>
      </c>
      <c r="L69">
        <v>1E-3</v>
      </c>
      <c r="M69" t="s">
        <v>25</v>
      </c>
    </row>
    <row r="70" spans="1:13" x14ac:dyDescent="0.15">
      <c r="A70" t="str">
        <f t="shared" si="0"/>
        <v>1126-1042</v>
      </c>
      <c r="B70">
        <v>1042</v>
      </c>
      <c r="C70">
        <v>1126</v>
      </c>
      <c r="D70">
        <v>-0.34</v>
      </c>
      <c r="E70">
        <v>-0.41799999999999998</v>
      </c>
      <c r="F70">
        <v>0</v>
      </c>
      <c r="G70">
        <v>0</v>
      </c>
      <c r="H70" t="s">
        <v>231</v>
      </c>
      <c r="I70" t="s">
        <v>231</v>
      </c>
      <c r="J70" t="s">
        <v>231</v>
      </c>
      <c r="K70" t="s">
        <v>231</v>
      </c>
      <c r="L70">
        <v>1E-3</v>
      </c>
      <c r="M70" t="s">
        <v>25</v>
      </c>
    </row>
    <row r="71" spans="1:13" x14ac:dyDescent="0.15">
      <c r="A71" t="str">
        <f t="shared" si="0"/>
        <v>1126-1046</v>
      </c>
      <c r="B71">
        <v>1046</v>
      </c>
      <c r="C71">
        <v>1126</v>
      </c>
      <c r="D71">
        <v>0.34</v>
      </c>
      <c r="E71">
        <v>0.41799999999999998</v>
      </c>
      <c r="F71">
        <v>0</v>
      </c>
      <c r="G71">
        <v>0</v>
      </c>
      <c r="H71" t="s">
        <v>231</v>
      </c>
      <c r="I71" t="s">
        <v>231</v>
      </c>
      <c r="J71" t="s">
        <v>231</v>
      </c>
      <c r="K71" t="s">
        <v>231</v>
      </c>
      <c r="L71">
        <v>1E-3</v>
      </c>
      <c r="M71" t="s">
        <v>25</v>
      </c>
    </row>
    <row r="72" spans="1:13" x14ac:dyDescent="0.15">
      <c r="A72" t="str">
        <f t="shared" si="0"/>
        <v>1208-1124</v>
      </c>
      <c r="B72">
        <v>1124</v>
      </c>
      <c r="C72">
        <v>1208</v>
      </c>
      <c r="D72">
        <v>-0.36</v>
      </c>
      <c r="E72">
        <v>-0.45</v>
      </c>
      <c r="F72">
        <v>0</v>
      </c>
      <c r="G72">
        <v>0</v>
      </c>
      <c r="H72" t="s">
        <v>231</v>
      </c>
      <c r="I72" t="s">
        <v>231</v>
      </c>
      <c r="J72" t="s">
        <v>231</v>
      </c>
      <c r="K72" t="s">
        <v>231</v>
      </c>
      <c r="L72">
        <v>1E-3</v>
      </c>
      <c r="M72" t="s">
        <v>25</v>
      </c>
    </row>
    <row r="73" spans="1:13" x14ac:dyDescent="0.15">
      <c r="A73" t="str">
        <f t="shared" ref="A73:A97" si="1">C73&amp;"-"&amp;B73</f>
        <v>1208-1128</v>
      </c>
      <c r="B73">
        <v>1128</v>
      </c>
      <c r="C73">
        <v>1208</v>
      </c>
      <c r="D73">
        <v>0.36</v>
      </c>
      <c r="E73">
        <v>0.45</v>
      </c>
      <c r="F73">
        <v>0</v>
      </c>
      <c r="G73">
        <v>0</v>
      </c>
      <c r="H73" t="s">
        <v>231</v>
      </c>
      <c r="I73" t="s">
        <v>231</v>
      </c>
      <c r="J73" t="s">
        <v>231</v>
      </c>
      <c r="K73" t="s">
        <v>231</v>
      </c>
      <c r="L73">
        <v>1E-3</v>
      </c>
      <c r="M73" t="s">
        <v>25</v>
      </c>
    </row>
    <row r="74" spans="1:13" x14ac:dyDescent="0.15">
      <c r="A74" t="str">
        <f t="shared" si="1"/>
        <v>1292-1206</v>
      </c>
      <c r="B74">
        <v>1206</v>
      </c>
      <c r="C74">
        <v>1292</v>
      </c>
      <c r="D74">
        <v>-0.31</v>
      </c>
      <c r="E74">
        <v>-0.38900000000000001</v>
      </c>
      <c r="F74">
        <v>0</v>
      </c>
      <c r="G74">
        <v>0</v>
      </c>
      <c r="H74" t="s">
        <v>231</v>
      </c>
      <c r="I74" t="s">
        <v>231</v>
      </c>
      <c r="J74" t="s">
        <v>231</v>
      </c>
      <c r="K74" t="s">
        <v>231</v>
      </c>
      <c r="L74">
        <v>1E-3</v>
      </c>
      <c r="M74" t="s">
        <v>25</v>
      </c>
    </row>
    <row r="75" spans="1:13" x14ac:dyDescent="0.15">
      <c r="A75" t="str">
        <f t="shared" si="1"/>
        <v>1292-1210</v>
      </c>
      <c r="B75">
        <v>1210</v>
      </c>
      <c r="C75">
        <v>1292</v>
      </c>
      <c r="D75">
        <v>0.31</v>
      </c>
      <c r="E75">
        <v>0.38900000000000001</v>
      </c>
      <c r="F75">
        <v>0</v>
      </c>
      <c r="G75">
        <v>0</v>
      </c>
      <c r="H75" t="s">
        <v>231</v>
      </c>
      <c r="I75" t="s">
        <v>231</v>
      </c>
      <c r="J75" t="s">
        <v>231</v>
      </c>
      <c r="K75" t="s">
        <v>231</v>
      </c>
      <c r="L75">
        <v>1E-3</v>
      </c>
      <c r="M75" t="s">
        <v>25</v>
      </c>
    </row>
    <row r="76" spans="1:13" x14ac:dyDescent="0.15">
      <c r="A76" t="str">
        <f t="shared" si="1"/>
        <v>1456-1372</v>
      </c>
      <c r="B76">
        <v>1372</v>
      </c>
      <c r="C76">
        <v>1456</v>
      </c>
      <c r="D76">
        <v>-0.17</v>
      </c>
      <c r="E76">
        <v>-0.19500000000000001</v>
      </c>
      <c r="F76">
        <v>0</v>
      </c>
      <c r="G76">
        <v>0</v>
      </c>
      <c r="H76" t="s">
        <v>231</v>
      </c>
      <c r="I76" t="s">
        <v>231</v>
      </c>
      <c r="J76" t="s">
        <v>231</v>
      </c>
      <c r="K76" t="s">
        <v>231</v>
      </c>
      <c r="L76">
        <v>0</v>
      </c>
      <c r="M76" t="s">
        <v>25</v>
      </c>
    </row>
    <row r="77" spans="1:13" x14ac:dyDescent="0.15">
      <c r="A77" t="str">
        <f t="shared" si="1"/>
        <v>1456-1376</v>
      </c>
      <c r="B77">
        <v>1376</v>
      </c>
      <c r="C77">
        <v>1456</v>
      </c>
      <c r="D77">
        <v>0.17</v>
      </c>
      <c r="E77">
        <v>0.19500000000000001</v>
      </c>
      <c r="F77">
        <v>0</v>
      </c>
      <c r="G77">
        <v>0</v>
      </c>
      <c r="H77" t="s">
        <v>231</v>
      </c>
      <c r="I77" t="s">
        <v>231</v>
      </c>
      <c r="J77" t="s">
        <v>231</v>
      </c>
      <c r="K77" t="s">
        <v>231</v>
      </c>
      <c r="L77">
        <v>0</v>
      </c>
      <c r="M77" t="s">
        <v>25</v>
      </c>
    </row>
    <row r="78" spans="1:13" x14ac:dyDescent="0.15">
      <c r="A78" t="str">
        <f t="shared" si="1"/>
        <v>1538-1454</v>
      </c>
      <c r="B78">
        <v>1454</v>
      </c>
      <c r="C78">
        <v>1538</v>
      </c>
      <c r="D78">
        <v>-0.22</v>
      </c>
      <c r="E78">
        <v>-0.24399999999999999</v>
      </c>
      <c r="F78">
        <v>0</v>
      </c>
      <c r="G78">
        <v>0</v>
      </c>
      <c r="H78" t="s">
        <v>231</v>
      </c>
      <c r="I78" t="s">
        <v>231</v>
      </c>
      <c r="J78" t="s">
        <v>231</v>
      </c>
      <c r="K78" t="s">
        <v>231</v>
      </c>
      <c r="L78">
        <v>0</v>
      </c>
      <c r="M78" t="s">
        <v>25</v>
      </c>
    </row>
    <row r="79" spans="1:13" x14ac:dyDescent="0.15">
      <c r="A79" t="str">
        <f t="shared" si="1"/>
        <v>1538-1458</v>
      </c>
      <c r="B79">
        <v>1458</v>
      </c>
      <c r="C79">
        <v>1538</v>
      </c>
      <c r="D79">
        <v>0.22</v>
      </c>
      <c r="E79">
        <v>0.24399999999999999</v>
      </c>
      <c r="F79">
        <v>0</v>
      </c>
      <c r="G79">
        <v>0</v>
      </c>
      <c r="H79" t="s">
        <v>231</v>
      </c>
      <c r="I79" t="s">
        <v>231</v>
      </c>
      <c r="J79" t="s">
        <v>231</v>
      </c>
      <c r="K79" t="s">
        <v>231</v>
      </c>
      <c r="L79">
        <v>0</v>
      </c>
      <c r="M79" t="s">
        <v>25</v>
      </c>
    </row>
    <row r="80" spans="1:13" x14ac:dyDescent="0.15">
      <c r="A80" t="str">
        <f t="shared" si="1"/>
        <v>1620-1536</v>
      </c>
      <c r="B80">
        <v>1536</v>
      </c>
      <c r="C80">
        <v>1620</v>
      </c>
      <c r="D80">
        <v>-0.22</v>
      </c>
      <c r="E80">
        <v>-0.24299999999999999</v>
      </c>
      <c r="F80">
        <v>0</v>
      </c>
      <c r="G80">
        <v>0</v>
      </c>
      <c r="H80" t="s">
        <v>231</v>
      </c>
      <c r="I80" t="s">
        <v>231</v>
      </c>
      <c r="J80" t="s">
        <v>231</v>
      </c>
      <c r="K80" t="s">
        <v>231</v>
      </c>
      <c r="L80">
        <v>0</v>
      </c>
      <c r="M80" t="s">
        <v>25</v>
      </c>
    </row>
    <row r="81" spans="1:13" x14ac:dyDescent="0.15">
      <c r="A81" t="str">
        <f t="shared" si="1"/>
        <v>1620-1540</v>
      </c>
      <c r="B81">
        <v>1540</v>
      </c>
      <c r="C81">
        <v>1620</v>
      </c>
      <c r="D81">
        <v>0.22</v>
      </c>
      <c r="E81">
        <v>0.24299999999999999</v>
      </c>
      <c r="F81">
        <v>0</v>
      </c>
      <c r="G81">
        <v>0</v>
      </c>
      <c r="H81" t="s">
        <v>231</v>
      </c>
      <c r="I81" t="s">
        <v>231</v>
      </c>
      <c r="J81" t="s">
        <v>231</v>
      </c>
      <c r="K81" t="s">
        <v>231</v>
      </c>
      <c r="L81">
        <v>0</v>
      </c>
      <c r="M81" t="s">
        <v>25</v>
      </c>
    </row>
    <row r="82" spans="1:13" x14ac:dyDescent="0.15">
      <c r="A82" t="str">
        <f t="shared" si="1"/>
        <v>1702-1618</v>
      </c>
      <c r="B82">
        <v>1618</v>
      </c>
      <c r="C82">
        <v>1702</v>
      </c>
      <c r="D82">
        <v>-0.19</v>
      </c>
      <c r="E82">
        <v>-0.214</v>
      </c>
      <c r="F82">
        <v>0</v>
      </c>
      <c r="G82">
        <v>0</v>
      </c>
      <c r="H82" t="s">
        <v>231</v>
      </c>
      <c r="I82" t="s">
        <v>231</v>
      </c>
      <c r="J82" t="s">
        <v>231</v>
      </c>
      <c r="K82" t="s">
        <v>231</v>
      </c>
      <c r="L82">
        <v>0</v>
      </c>
      <c r="M82" t="s">
        <v>25</v>
      </c>
    </row>
    <row r="83" spans="1:13" x14ac:dyDescent="0.15">
      <c r="A83" t="str">
        <f t="shared" si="1"/>
        <v>1702-1622</v>
      </c>
      <c r="B83">
        <v>1622</v>
      </c>
      <c r="C83">
        <v>1702</v>
      </c>
      <c r="D83">
        <v>0.19</v>
      </c>
      <c r="E83">
        <v>0.214</v>
      </c>
      <c r="F83">
        <v>0</v>
      </c>
      <c r="G83">
        <v>0</v>
      </c>
      <c r="H83" t="s">
        <v>231</v>
      </c>
      <c r="I83" t="s">
        <v>231</v>
      </c>
      <c r="J83" t="s">
        <v>231</v>
      </c>
      <c r="K83" t="s">
        <v>231</v>
      </c>
      <c r="L83">
        <v>0</v>
      </c>
      <c r="M83" t="s">
        <v>25</v>
      </c>
    </row>
    <row r="84" spans="1:13" x14ac:dyDescent="0.15">
      <c r="A84" t="str">
        <f t="shared" si="1"/>
        <v>1866-1784</v>
      </c>
      <c r="B84">
        <v>1784</v>
      </c>
      <c r="C84">
        <v>1866</v>
      </c>
      <c r="D84">
        <v>-0.24</v>
      </c>
      <c r="E84">
        <v>-0.29599999999999999</v>
      </c>
      <c r="F84">
        <v>0</v>
      </c>
      <c r="G84">
        <v>0</v>
      </c>
      <c r="H84" t="s">
        <v>231</v>
      </c>
      <c r="I84" t="s">
        <v>231</v>
      </c>
      <c r="J84" t="s">
        <v>231</v>
      </c>
      <c r="K84" t="s">
        <v>231</v>
      </c>
      <c r="L84">
        <v>0</v>
      </c>
      <c r="M84" t="s">
        <v>25</v>
      </c>
    </row>
    <row r="85" spans="1:13" x14ac:dyDescent="0.15">
      <c r="A85" t="str">
        <f t="shared" si="1"/>
        <v>1866-1788</v>
      </c>
      <c r="B85">
        <v>1788</v>
      </c>
      <c r="C85">
        <v>1866</v>
      </c>
      <c r="D85">
        <v>0.24</v>
      </c>
      <c r="E85">
        <v>0.29599999999999999</v>
      </c>
      <c r="F85">
        <v>0</v>
      </c>
      <c r="G85">
        <v>0</v>
      </c>
      <c r="H85" t="s">
        <v>231</v>
      </c>
      <c r="I85" t="s">
        <v>231</v>
      </c>
      <c r="J85" t="s">
        <v>231</v>
      </c>
      <c r="K85" t="s">
        <v>231</v>
      </c>
      <c r="L85">
        <v>0</v>
      </c>
      <c r="M85" t="s">
        <v>25</v>
      </c>
    </row>
    <row r="86" spans="1:13" x14ac:dyDescent="0.15">
      <c r="A86" t="str">
        <f t="shared" si="1"/>
        <v>1946-1864</v>
      </c>
      <c r="B86">
        <v>1864</v>
      </c>
      <c r="C86">
        <v>1946</v>
      </c>
      <c r="D86">
        <v>-0.38</v>
      </c>
      <c r="E86">
        <v>-0.46600000000000003</v>
      </c>
      <c r="F86">
        <v>0</v>
      </c>
      <c r="G86">
        <v>0</v>
      </c>
      <c r="H86" t="s">
        <v>231</v>
      </c>
      <c r="I86" t="s">
        <v>231</v>
      </c>
      <c r="J86" t="s">
        <v>231</v>
      </c>
      <c r="K86" t="s">
        <v>231</v>
      </c>
      <c r="L86">
        <v>1E-3</v>
      </c>
      <c r="M86" t="s">
        <v>25</v>
      </c>
    </row>
    <row r="87" spans="1:13" x14ac:dyDescent="0.15">
      <c r="A87" t="str">
        <f t="shared" si="1"/>
        <v>1946-1868</v>
      </c>
      <c r="B87">
        <v>1868</v>
      </c>
      <c r="C87">
        <v>1946</v>
      </c>
      <c r="D87">
        <v>0.38</v>
      </c>
      <c r="E87">
        <v>0.46600000000000003</v>
      </c>
      <c r="F87">
        <v>0</v>
      </c>
      <c r="G87">
        <v>0</v>
      </c>
      <c r="H87" t="s">
        <v>231</v>
      </c>
      <c r="I87" t="s">
        <v>231</v>
      </c>
      <c r="J87" t="s">
        <v>231</v>
      </c>
      <c r="K87" t="s">
        <v>231</v>
      </c>
      <c r="L87">
        <v>1E-3</v>
      </c>
      <c r="M87" t="s">
        <v>25</v>
      </c>
    </row>
    <row r="88" spans="1:13" x14ac:dyDescent="0.15">
      <c r="A88" t="str">
        <f t="shared" si="1"/>
        <v>2026-1944</v>
      </c>
      <c r="B88">
        <v>1944</v>
      </c>
      <c r="C88">
        <v>2026</v>
      </c>
      <c r="D88">
        <v>-0.39</v>
      </c>
      <c r="E88">
        <v>-0.47899999999999998</v>
      </c>
      <c r="F88">
        <v>0</v>
      </c>
      <c r="G88">
        <v>0</v>
      </c>
      <c r="H88" t="s">
        <v>231</v>
      </c>
      <c r="I88" t="s">
        <v>231</v>
      </c>
      <c r="J88" t="s">
        <v>231</v>
      </c>
      <c r="K88" t="s">
        <v>231</v>
      </c>
      <c r="L88">
        <v>1E-3</v>
      </c>
      <c r="M88" t="s">
        <v>25</v>
      </c>
    </row>
    <row r="89" spans="1:13" x14ac:dyDescent="0.15">
      <c r="A89" t="str">
        <f t="shared" si="1"/>
        <v>2026-1948</v>
      </c>
      <c r="B89">
        <v>1948</v>
      </c>
      <c r="C89">
        <v>2026</v>
      </c>
      <c r="D89">
        <v>0.39</v>
      </c>
      <c r="E89">
        <v>0.47899999999999998</v>
      </c>
      <c r="F89">
        <v>0</v>
      </c>
      <c r="G89">
        <v>0</v>
      </c>
      <c r="H89" t="s">
        <v>231</v>
      </c>
      <c r="I89" t="s">
        <v>231</v>
      </c>
      <c r="J89" t="s">
        <v>231</v>
      </c>
      <c r="K89" t="s">
        <v>231</v>
      </c>
      <c r="L89">
        <v>1E-3</v>
      </c>
      <c r="M89" t="s">
        <v>25</v>
      </c>
    </row>
    <row r="90" spans="1:13" x14ac:dyDescent="0.15">
      <c r="A90" t="str">
        <f t="shared" si="1"/>
        <v>2106-2024</v>
      </c>
      <c r="B90">
        <v>2024</v>
      </c>
      <c r="C90">
        <v>2106</v>
      </c>
      <c r="D90">
        <v>-0.4</v>
      </c>
      <c r="E90">
        <v>-0.49099999999999999</v>
      </c>
      <c r="F90">
        <v>0</v>
      </c>
      <c r="G90">
        <v>0</v>
      </c>
      <c r="H90" t="s">
        <v>231</v>
      </c>
      <c r="I90" t="s">
        <v>231</v>
      </c>
      <c r="J90" t="s">
        <v>231</v>
      </c>
      <c r="K90" t="s">
        <v>231</v>
      </c>
      <c r="L90">
        <v>1E-3</v>
      </c>
      <c r="M90" t="s">
        <v>25</v>
      </c>
    </row>
    <row r="91" spans="1:13" x14ac:dyDescent="0.15">
      <c r="A91" t="str">
        <f t="shared" si="1"/>
        <v>2106-2028</v>
      </c>
      <c r="B91">
        <v>2028</v>
      </c>
      <c r="C91">
        <v>2106</v>
      </c>
      <c r="D91">
        <v>0.4</v>
      </c>
      <c r="E91">
        <v>0.49099999999999999</v>
      </c>
      <c r="F91">
        <v>0</v>
      </c>
      <c r="G91">
        <v>0</v>
      </c>
      <c r="H91" t="s">
        <v>231</v>
      </c>
      <c r="I91" t="s">
        <v>231</v>
      </c>
      <c r="J91" t="s">
        <v>231</v>
      </c>
      <c r="K91" t="s">
        <v>231</v>
      </c>
      <c r="L91">
        <v>1E-3</v>
      </c>
      <c r="M91" t="s">
        <v>25</v>
      </c>
    </row>
    <row r="92" spans="1:13" x14ac:dyDescent="0.15">
      <c r="A92" t="str">
        <f t="shared" si="1"/>
        <v>2186-2104</v>
      </c>
      <c r="B92">
        <v>2104</v>
      </c>
      <c r="C92">
        <v>2186</v>
      </c>
      <c r="D92">
        <v>-0.41</v>
      </c>
      <c r="E92">
        <v>-0.496</v>
      </c>
      <c r="F92">
        <v>0</v>
      </c>
      <c r="G92">
        <v>0</v>
      </c>
      <c r="H92" t="s">
        <v>231</v>
      </c>
      <c r="I92" t="s">
        <v>231</v>
      </c>
      <c r="J92" t="s">
        <v>231</v>
      </c>
      <c r="K92" t="s">
        <v>231</v>
      </c>
      <c r="L92">
        <v>1E-3</v>
      </c>
      <c r="M92" t="s">
        <v>25</v>
      </c>
    </row>
    <row r="93" spans="1:13" x14ac:dyDescent="0.15">
      <c r="A93" t="str">
        <f t="shared" si="1"/>
        <v>2186-2108</v>
      </c>
      <c r="B93">
        <v>2108</v>
      </c>
      <c r="C93">
        <v>2186</v>
      </c>
      <c r="D93">
        <v>0.41</v>
      </c>
      <c r="E93">
        <v>0.496</v>
      </c>
      <c r="F93">
        <v>0</v>
      </c>
      <c r="G93">
        <v>0</v>
      </c>
      <c r="H93" t="s">
        <v>231</v>
      </c>
      <c r="I93" t="s">
        <v>231</v>
      </c>
      <c r="J93" t="s">
        <v>231</v>
      </c>
      <c r="K93" t="s">
        <v>231</v>
      </c>
      <c r="L93">
        <v>1E-3</v>
      </c>
      <c r="M93" t="s">
        <v>25</v>
      </c>
    </row>
    <row r="94" spans="1:13" x14ac:dyDescent="0.15">
      <c r="A94" t="str">
        <f t="shared" si="1"/>
        <v>2266-2184</v>
      </c>
      <c r="B94">
        <v>2184</v>
      </c>
      <c r="C94">
        <v>2266</v>
      </c>
      <c r="D94">
        <v>-0.4</v>
      </c>
      <c r="E94">
        <v>-0.49399999999999999</v>
      </c>
      <c r="F94">
        <v>0</v>
      </c>
      <c r="G94">
        <v>0</v>
      </c>
      <c r="H94" t="s">
        <v>231</v>
      </c>
      <c r="I94" t="s">
        <v>231</v>
      </c>
      <c r="J94" t="s">
        <v>231</v>
      </c>
      <c r="K94" t="s">
        <v>231</v>
      </c>
      <c r="L94">
        <v>1E-3</v>
      </c>
      <c r="M94" t="s">
        <v>25</v>
      </c>
    </row>
    <row r="95" spans="1:13" x14ac:dyDescent="0.15">
      <c r="A95" t="str">
        <f t="shared" si="1"/>
        <v>2266-2188</v>
      </c>
      <c r="B95">
        <v>2188</v>
      </c>
      <c r="C95">
        <v>2266</v>
      </c>
      <c r="D95">
        <v>0.4</v>
      </c>
      <c r="E95">
        <v>0.49399999999999999</v>
      </c>
      <c r="F95">
        <v>0</v>
      </c>
      <c r="G95">
        <v>0</v>
      </c>
      <c r="H95" t="s">
        <v>231</v>
      </c>
      <c r="I95" t="s">
        <v>231</v>
      </c>
      <c r="J95" t="s">
        <v>231</v>
      </c>
      <c r="K95" t="s">
        <v>231</v>
      </c>
      <c r="L95">
        <v>1E-3</v>
      </c>
      <c r="M95" t="s">
        <v>25</v>
      </c>
    </row>
    <row r="96" spans="1:13" x14ac:dyDescent="0.15">
      <c r="A96" t="str">
        <f t="shared" si="1"/>
        <v>2346-2264</v>
      </c>
      <c r="B96">
        <v>2264</v>
      </c>
      <c r="C96">
        <v>2346</v>
      </c>
      <c r="D96">
        <v>-0.41</v>
      </c>
      <c r="E96">
        <v>-0.48599999999999999</v>
      </c>
      <c r="F96">
        <v>0</v>
      </c>
      <c r="G96">
        <v>0</v>
      </c>
      <c r="H96" t="s">
        <v>231</v>
      </c>
      <c r="I96" t="s">
        <v>231</v>
      </c>
      <c r="J96" t="s">
        <v>231</v>
      </c>
      <c r="K96" t="s">
        <v>231</v>
      </c>
      <c r="L96">
        <v>1E-3</v>
      </c>
      <c r="M96" t="s">
        <v>25</v>
      </c>
    </row>
    <row r="97" spans="1:13" x14ac:dyDescent="0.15">
      <c r="A97" t="str">
        <f t="shared" si="1"/>
        <v>2346-2268</v>
      </c>
      <c r="B97">
        <v>2268</v>
      </c>
      <c r="C97">
        <v>2346</v>
      </c>
      <c r="D97">
        <v>0.41</v>
      </c>
      <c r="E97">
        <v>0.48599999999999999</v>
      </c>
      <c r="F97">
        <v>0</v>
      </c>
      <c r="G97">
        <v>0</v>
      </c>
      <c r="H97" t="s">
        <v>231</v>
      </c>
      <c r="I97" t="s">
        <v>231</v>
      </c>
      <c r="J97" t="s">
        <v>231</v>
      </c>
      <c r="K97" t="s">
        <v>231</v>
      </c>
      <c r="L97">
        <v>1E-3</v>
      </c>
      <c r="M97" t="s">
        <v>25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3"/>
  <sheetViews>
    <sheetView topLeftCell="A6" workbookViewId="0">
      <selection activeCell="H6" sqref="H6"/>
    </sheetView>
  </sheetViews>
  <sheetFormatPr defaultRowHeight="13.5" x14ac:dyDescent="0.15"/>
  <cols>
    <col min="1" max="1" width="10.5" bestFit="1" customWidth="1"/>
  </cols>
  <sheetData>
    <row r="1" spans="1:13" x14ac:dyDescent="0.15">
      <c r="B1" t="s">
        <v>232</v>
      </c>
    </row>
    <row r="3" spans="1:13" x14ac:dyDescent="0.15">
      <c r="B3" t="s">
        <v>233</v>
      </c>
    </row>
    <row r="5" spans="1:13" x14ac:dyDescent="0.15">
      <c r="B5" t="s">
        <v>234</v>
      </c>
    </row>
    <row r="8" spans="1:13" x14ac:dyDescent="0.15">
      <c r="B8" t="s">
        <v>221</v>
      </c>
      <c r="C8" t="s">
        <v>25</v>
      </c>
      <c r="D8" t="s">
        <v>222</v>
      </c>
      <c r="E8" t="s">
        <v>223</v>
      </c>
      <c r="F8" t="s">
        <v>224</v>
      </c>
      <c r="G8" t="s">
        <v>225</v>
      </c>
      <c r="H8" t="s">
        <v>226</v>
      </c>
      <c r="I8" t="s">
        <v>25</v>
      </c>
      <c r="J8" t="s">
        <v>227</v>
      </c>
      <c r="K8" t="s">
        <v>25</v>
      </c>
      <c r="L8" t="s">
        <v>228</v>
      </c>
      <c r="M8" t="s">
        <v>25</v>
      </c>
    </row>
    <row r="9" spans="1:13" x14ac:dyDescent="0.15">
      <c r="C9" t="s">
        <v>25</v>
      </c>
      <c r="D9" t="s">
        <v>51</v>
      </c>
      <c r="E9" t="s">
        <v>53</v>
      </c>
      <c r="F9" t="s">
        <v>25</v>
      </c>
      <c r="G9" t="s">
        <v>25</v>
      </c>
      <c r="H9" t="s">
        <v>229</v>
      </c>
      <c r="I9" t="s">
        <v>230</v>
      </c>
      <c r="J9" t="s">
        <v>229</v>
      </c>
      <c r="K9" t="s">
        <v>230</v>
      </c>
      <c r="L9" t="s">
        <v>52</v>
      </c>
      <c r="M9" t="s">
        <v>25</v>
      </c>
    </row>
    <row r="10" spans="1:13" x14ac:dyDescent="0.15">
      <c r="A10" t="str">
        <f>B10&amp;"-"&amp;C10</f>
        <v>1330-1247</v>
      </c>
      <c r="B10">
        <v>1330</v>
      </c>
      <c r="C10">
        <v>1247</v>
      </c>
      <c r="D10">
        <v>172.7</v>
      </c>
      <c r="E10">
        <v>2.9000000000000001E-2</v>
      </c>
      <c r="F10">
        <v>0.03</v>
      </c>
      <c r="G10">
        <v>0</v>
      </c>
      <c r="H10" t="s">
        <v>231</v>
      </c>
      <c r="I10" t="s">
        <v>231</v>
      </c>
      <c r="J10" t="s">
        <v>231</v>
      </c>
      <c r="K10" t="s">
        <v>231</v>
      </c>
      <c r="L10">
        <v>2.5000000000000001E-2</v>
      </c>
      <c r="M10" t="s">
        <v>25</v>
      </c>
    </row>
    <row r="11" spans="1:13" x14ac:dyDescent="0.15">
      <c r="A11" t="str">
        <f t="shared" ref="A11:A74" si="0">B11&amp;"-"&amp;C11</f>
        <v>1344-1262</v>
      </c>
      <c r="B11">
        <v>1344</v>
      </c>
      <c r="C11">
        <v>1262</v>
      </c>
      <c r="D11">
        <v>-172.88</v>
      </c>
      <c r="E11">
        <v>-2.9000000000000001E-2</v>
      </c>
      <c r="F11">
        <v>-0.03</v>
      </c>
      <c r="G11">
        <v>0</v>
      </c>
      <c r="H11" t="s">
        <v>231</v>
      </c>
      <c r="I11" t="s">
        <v>231</v>
      </c>
      <c r="J11" t="s">
        <v>231</v>
      </c>
      <c r="K11" t="s">
        <v>231</v>
      </c>
      <c r="L11">
        <v>2.5000000000000001E-2</v>
      </c>
      <c r="M11" t="s">
        <v>25</v>
      </c>
    </row>
    <row r="12" spans="1:13" x14ac:dyDescent="0.15">
      <c r="A12" t="str">
        <f t="shared" si="0"/>
        <v>1331-1248</v>
      </c>
      <c r="B12">
        <v>1331</v>
      </c>
      <c r="C12">
        <v>1248</v>
      </c>
      <c r="D12">
        <v>57.01</v>
      </c>
      <c r="E12">
        <v>8.9999999999999993E-3</v>
      </c>
      <c r="F12">
        <v>0.01</v>
      </c>
      <c r="G12">
        <v>0</v>
      </c>
      <c r="H12" t="s">
        <v>231</v>
      </c>
      <c r="I12" t="s">
        <v>231</v>
      </c>
      <c r="J12" t="s">
        <v>231</v>
      </c>
      <c r="K12" t="s">
        <v>231</v>
      </c>
      <c r="L12">
        <v>3.0000000000000001E-3</v>
      </c>
      <c r="M12" t="s">
        <v>25</v>
      </c>
    </row>
    <row r="13" spans="1:13" x14ac:dyDescent="0.15">
      <c r="A13" t="str">
        <f t="shared" si="0"/>
        <v>1332-1249</v>
      </c>
      <c r="B13">
        <v>1332</v>
      </c>
      <c r="C13">
        <v>1249</v>
      </c>
      <c r="D13">
        <v>-56.08</v>
      </c>
      <c r="E13">
        <v>-8.9999999999999993E-3</v>
      </c>
      <c r="F13">
        <v>-0.01</v>
      </c>
      <c r="G13">
        <v>0</v>
      </c>
      <c r="H13" t="s">
        <v>231</v>
      </c>
      <c r="I13" t="s">
        <v>231</v>
      </c>
      <c r="J13" t="s">
        <v>231</v>
      </c>
      <c r="K13" t="s">
        <v>231</v>
      </c>
      <c r="L13">
        <v>3.0000000000000001E-3</v>
      </c>
      <c r="M13" t="s">
        <v>25</v>
      </c>
    </row>
    <row r="14" spans="1:13" x14ac:dyDescent="0.15">
      <c r="A14" t="str">
        <f t="shared" si="0"/>
        <v>1333-1250</v>
      </c>
      <c r="B14">
        <v>1333</v>
      </c>
      <c r="C14">
        <v>1250</v>
      </c>
      <c r="D14">
        <v>-214.88</v>
      </c>
      <c r="E14">
        <v>-3.5000000000000003E-2</v>
      </c>
      <c r="F14">
        <v>-3.7999999999999999E-2</v>
      </c>
      <c r="G14">
        <v>0</v>
      </c>
      <c r="H14" t="s">
        <v>231</v>
      </c>
      <c r="I14" t="s">
        <v>231</v>
      </c>
      <c r="J14" t="s">
        <v>231</v>
      </c>
      <c r="K14" t="s">
        <v>231</v>
      </c>
      <c r="L14">
        <v>3.6999999999999998E-2</v>
      </c>
      <c r="M14" t="s">
        <v>25</v>
      </c>
    </row>
    <row r="15" spans="1:13" x14ac:dyDescent="0.15">
      <c r="A15" t="str">
        <f t="shared" si="0"/>
        <v>1345-1263</v>
      </c>
      <c r="B15">
        <v>1345</v>
      </c>
      <c r="C15">
        <v>1263</v>
      </c>
      <c r="D15">
        <v>-57.6</v>
      </c>
      <c r="E15">
        <v>-8.9999999999999993E-3</v>
      </c>
      <c r="F15">
        <v>-0.01</v>
      </c>
      <c r="G15">
        <v>0</v>
      </c>
      <c r="H15" t="s">
        <v>231</v>
      </c>
      <c r="I15" t="s">
        <v>231</v>
      </c>
      <c r="J15" t="s">
        <v>231</v>
      </c>
      <c r="K15" t="s">
        <v>231</v>
      </c>
      <c r="L15">
        <v>3.0000000000000001E-3</v>
      </c>
      <c r="M15" t="s">
        <v>25</v>
      </c>
    </row>
    <row r="16" spans="1:13" x14ac:dyDescent="0.15">
      <c r="A16" t="str">
        <f t="shared" si="0"/>
        <v>1346-1264</v>
      </c>
      <c r="B16">
        <v>1346</v>
      </c>
      <c r="C16">
        <v>1264</v>
      </c>
      <c r="D16">
        <v>55.48</v>
      </c>
      <c r="E16">
        <v>8.9999999999999993E-3</v>
      </c>
      <c r="F16">
        <v>0.01</v>
      </c>
      <c r="G16">
        <v>0</v>
      </c>
      <c r="H16" t="s">
        <v>231</v>
      </c>
      <c r="I16" t="s">
        <v>231</v>
      </c>
      <c r="J16" t="s">
        <v>231</v>
      </c>
      <c r="K16" t="s">
        <v>231</v>
      </c>
      <c r="L16">
        <v>2E-3</v>
      </c>
      <c r="M16" t="s">
        <v>25</v>
      </c>
    </row>
    <row r="17" spans="1:13" x14ac:dyDescent="0.15">
      <c r="A17" t="str">
        <f t="shared" si="0"/>
        <v>1347-1265</v>
      </c>
      <c r="B17">
        <v>1347</v>
      </c>
      <c r="C17">
        <v>1265</v>
      </c>
      <c r="D17">
        <v>214.68</v>
      </c>
      <c r="E17">
        <v>3.5000000000000003E-2</v>
      </c>
      <c r="F17">
        <v>3.7999999999999999E-2</v>
      </c>
      <c r="G17">
        <v>0</v>
      </c>
      <c r="H17" t="s">
        <v>231</v>
      </c>
      <c r="I17" t="s">
        <v>231</v>
      </c>
      <c r="J17" t="s">
        <v>231</v>
      </c>
      <c r="K17" t="s">
        <v>231</v>
      </c>
      <c r="L17">
        <v>3.6999999999999998E-2</v>
      </c>
      <c r="M17" t="s">
        <v>25</v>
      </c>
    </row>
    <row r="18" spans="1:13" x14ac:dyDescent="0.15">
      <c r="A18" t="str">
        <f t="shared" si="0"/>
        <v>1247-1331</v>
      </c>
      <c r="B18">
        <v>1247</v>
      </c>
      <c r="C18">
        <v>1331</v>
      </c>
      <c r="D18">
        <v>-216.47</v>
      </c>
      <c r="E18">
        <v>-3.5000000000000003E-2</v>
      </c>
      <c r="F18">
        <v>-3.7999999999999999E-2</v>
      </c>
      <c r="G18">
        <v>0</v>
      </c>
      <c r="H18" t="s">
        <v>231</v>
      </c>
      <c r="I18" t="s">
        <v>231</v>
      </c>
      <c r="J18" t="s">
        <v>231</v>
      </c>
      <c r="K18" t="s">
        <v>231</v>
      </c>
      <c r="L18">
        <v>3.7999999999999999E-2</v>
      </c>
      <c r="M18" t="s">
        <v>25</v>
      </c>
    </row>
    <row r="19" spans="1:13" x14ac:dyDescent="0.15">
      <c r="A19" t="str">
        <f t="shared" si="0"/>
        <v>1248-1332</v>
      </c>
      <c r="B19">
        <v>1248</v>
      </c>
      <c r="C19">
        <v>1332</v>
      </c>
      <c r="D19">
        <v>-57.93</v>
      </c>
      <c r="E19">
        <v>-8.9999999999999993E-3</v>
      </c>
      <c r="F19">
        <v>-0.01</v>
      </c>
      <c r="G19">
        <v>0</v>
      </c>
      <c r="H19" t="s">
        <v>231</v>
      </c>
      <c r="I19" t="s">
        <v>231</v>
      </c>
      <c r="J19" t="s">
        <v>231</v>
      </c>
      <c r="K19" t="s">
        <v>231</v>
      </c>
      <c r="L19">
        <v>3.0000000000000001E-3</v>
      </c>
      <c r="M19" t="s">
        <v>25</v>
      </c>
    </row>
    <row r="20" spans="1:13" x14ac:dyDescent="0.15">
      <c r="A20" t="str">
        <f t="shared" si="0"/>
        <v>1249-1333</v>
      </c>
      <c r="B20">
        <v>1249</v>
      </c>
      <c r="C20">
        <v>1333</v>
      </c>
      <c r="D20">
        <v>55.24</v>
      </c>
      <c r="E20">
        <v>8.9999999999999993E-3</v>
      </c>
      <c r="F20">
        <v>0.01</v>
      </c>
      <c r="G20">
        <v>0</v>
      </c>
      <c r="H20" t="s">
        <v>231</v>
      </c>
      <c r="I20" t="s">
        <v>231</v>
      </c>
      <c r="J20" t="s">
        <v>231</v>
      </c>
      <c r="K20" t="s">
        <v>231</v>
      </c>
      <c r="L20">
        <v>2E-3</v>
      </c>
      <c r="M20" t="s">
        <v>25</v>
      </c>
    </row>
    <row r="21" spans="1:13" x14ac:dyDescent="0.15">
      <c r="A21" t="str">
        <f t="shared" si="0"/>
        <v>1250-1334</v>
      </c>
      <c r="B21">
        <v>1250</v>
      </c>
      <c r="C21">
        <v>1334</v>
      </c>
      <c r="D21">
        <v>170.96</v>
      </c>
      <c r="E21">
        <v>2.8000000000000001E-2</v>
      </c>
      <c r="F21">
        <v>0.03</v>
      </c>
      <c r="G21">
        <v>0</v>
      </c>
      <c r="H21" t="s">
        <v>231</v>
      </c>
      <c r="I21" t="s">
        <v>231</v>
      </c>
      <c r="J21" t="s">
        <v>231</v>
      </c>
      <c r="K21" t="s">
        <v>231</v>
      </c>
      <c r="L21">
        <v>2.4E-2</v>
      </c>
      <c r="M21" t="s">
        <v>25</v>
      </c>
    </row>
    <row r="22" spans="1:13" x14ac:dyDescent="0.15">
      <c r="A22" t="str">
        <f t="shared" si="0"/>
        <v>1262-1345</v>
      </c>
      <c r="B22">
        <v>1262</v>
      </c>
      <c r="C22">
        <v>1345</v>
      </c>
      <c r="D22">
        <v>216.6</v>
      </c>
      <c r="E22">
        <v>3.5000000000000003E-2</v>
      </c>
      <c r="F22">
        <v>3.7999999999999999E-2</v>
      </c>
      <c r="G22">
        <v>0</v>
      </c>
      <c r="H22" t="s">
        <v>231</v>
      </c>
      <c r="I22" t="s">
        <v>231</v>
      </c>
      <c r="J22" t="s">
        <v>231</v>
      </c>
      <c r="K22" t="s">
        <v>231</v>
      </c>
      <c r="L22">
        <v>3.7999999999999999E-2</v>
      </c>
      <c r="M22" t="s">
        <v>25</v>
      </c>
    </row>
    <row r="23" spans="1:13" x14ac:dyDescent="0.15">
      <c r="A23" t="str">
        <f t="shared" si="0"/>
        <v>1263-1346</v>
      </c>
      <c r="B23">
        <v>1263</v>
      </c>
      <c r="C23">
        <v>1346</v>
      </c>
      <c r="D23">
        <v>58.53</v>
      </c>
      <c r="E23">
        <v>8.9999999999999993E-3</v>
      </c>
      <c r="F23">
        <v>0.01</v>
      </c>
      <c r="G23">
        <v>0</v>
      </c>
      <c r="H23" t="s">
        <v>231</v>
      </c>
      <c r="I23" t="s">
        <v>231</v>
      </c>
      <c r="J23" t="s">
        <v>231</v>
      </c>
      <c r="K23" t="s">
        <v>231</v>
      </c>
      <c r="L23">
        <v>3.0000000000000001E-3</v>
      </c>
      <c r="M23" t="s">
        <v>25</v>
      </c>
    </row>
    <row r="24" spans="1:13" x14ac:dyDescent="0.15">
      <c r="A24" t="str">
        <f t="shared" si="0"/>
        <v>1264-1347</v>
      </c>
      <c r="B24">
        <v>1264</v>
      </c>
      <c r="C24">
        <v>1347</v>
      </c>
      <c r="D24">
        <v>-54.64</v>
      </c>
      <c r="E24">
        <v>-8.9999999999999993E-3</v>
      </c>
      <c r="F24">
        <v>-0.01</v>
      </c>
      <c r="G24">
        <v>0</v>
      </c>
      <c r="H24" t="s">
        <v>231</v>
      </c>
      <c r="I24" t="s">
        <v>231</v>
      </c>
      <c r="J24" t="s">
        <v>231</v>
      </c>
      <c r="K24" t="s">
        <v>231</v>
      </c>
      <c r="L24">
        <v>2E-3</v>
      </c>
      <c r="M24" t="s">
        <v>25</v>
      </c>
    </row>
    <row r="25" spans="1:13" x14ac:dyDescent="0.15">
      <c r="A25" t="str">
        <f t="shared" si="0"/>
        <v>1265-1348</v>
      </c>
      <c r="B25">
        <v>1265</v>
      </c>
      <c r="C25">
        <v>1348</v>
      </c>
      <c r="D25">
        <v>-170.73</v>
      </c>
      <c r="E25">
        <v>-2.8000000000000001E-2</v>
      </c>
      <c r="F25">
        <v>-0.03</v>
      </c>
      <c r="G25">
        <v>0</v>
      </c>
      <c r="H25" t="s">
        <v>231</v>
      </c>
      <c r="I25" t="s">
        <v>231</v>
      </c>
      <c r="J25" t="s">
        <v>231</v>
      </c>
      <c r="K25" t="s">
        <v>231</v>
      </c>
      <c r="L25">
        <v>2.4E-2</v>
      </c>
      <c r="M25" t="s">
        <v>25</v>
      </c>
    </row>
    <row r="26" spans="1:13" x14ac:dyDescent="0.15">
      <c r="A26" t="str">
        <f t="shared" si="0"/>
        <v>1658-1741</v>
      </c>
      <c r="B26">
        <v>1658</v>
      </c>
      <c r="C26">
        <v>1741</v>
      </c>
      <c r="D26">
        <v>-141.31</v>
      </c>
      <c r="E26">
        <v>-2.5000000000000001E-2</v>
      </c>
      <c r="F26">
        <v>-2.5000000000000001E-2</v>
      </c>
      <c r="G26">
        <v>0</v>
      </c>
      <c r="H26" t="s">
        <v>231</v>
      </c>
      <c r="I26" t="s">
        <v>231</v>
      </c>
      <c r="J26" t="s">
        <v>231</v>
      </c>
      <c r="K26" t="s">
        <v>231</v>
      </c>
      <c r="L26">
        <v>1.7000000000000001E-2</v>
      </c>
      <c r="M26" t="s">
        <v>25</v>
      </c>
    </row>
    <row r="27" spans="1:13" x14ac:dyDescent="0.15">
      <c r="A27" t="str">
        <f t="shared" si="0"/>
        <v>1672-1756</v>
      </c>
      <c r="B27">
        <v>1672</v>
      </c>
      <c r="C27">
        <v>1756</v>
      </c>
      <c r="D27">
        <v>141.96</v>
      </c>
      <c r="E27">
        <v>2.5000000000000001E-2</v>
      </c>
      <c r="F27">
        <v>2.5000000000000001E-2</v>
      </c>
      <c r="G27">
        <v>0</v>
      </c>
      <c r="H27" t="s">
        <v>231</v>
      </c>
      <c r="I27" t="s">
        <v>231</v>
      </c>
      <c r="J27" t="s">
        <v>231</v>
      </c>
      <c r="K27" t="s">
        <v>231</v>
      </c>
      <c r="L27">
        <v>1.7999999999999999E-2</v>
      </c>
      <c r="M27" t="s">
        <v>25</v>
      </c>
    </row>
    <row r="28" spans="1:13" x14ac:dyDescent="0.15">
      <c r="A28" t="str">
        <f t="shared" si="0"/>
        <v>1659-1742</v>
      </c>
      <c r="B28">
        <v>1659</v>
      </c>
      <c r="C28">
        <v>1742</v>
      </c>
      <c r="D28">
        <v>-53.26</v>
      </c>
      <c r="E28">
        <v>-8.9999999999999993E-3</v>
      </c>
      <c r="F28">
        <v>-8.9999999999999993E-3</v>
      </c>
      <c r="G28">
        <v>0</v>
      </c>
      <c r="H28" t="s">
        <v>231</v>
      </c>
      <c r="I28" t="s">
        <v>231</v>
      </c>
      <c r="J28" t="s">
        <v>231</v>
      </c>
      <c r="K28" t="s">
        <v>231</v>
      </c>
      <c r="L28">
        <v>2E-3</v>
      </c>
      <c r="M28" t="s">
        <v>25</v>
      </c>
    </row>
    <row r="29" spans="1:13" x14ac:dyDescent="0.15">
      <c r="A29" t="str">
        <f t="shared" si="0"/>
        <v>1660-1743</v>
      </c>
      <c r="B29">
        <v>1660</v>
      </c>
      <c r="C29">
        <v>1743</v>
      </c>
      <c r="D29">
        <v>53.75</v>
      </c>
      <c r="E29">
        <v>8.9999999999999993E-3</v>
      </c>
      <c r="F29">
        <v>8.9999999999999993E-3</v>
      </c>
      <c r="G29">
        <v>0</v>
      </c>
      <c r="H29" t="s">
        <v>231</v>
      </c>
      <c r="I29" t="s">
        <v>231</v>
      </c>
      <c r="J29" t="s">
        <v>231</v>
      </c>
      <c r="K29" t="s">
        <v>231</v>
      </c>
      <c r="L29">
        <v>2E-3</v>
      </c>
      <c r="M29" t="s">
        <v>25</v>
      </c>
    </row>
    <row r="30" spans="1:13" x14ac:dyDescent="0.15">
      <c r="A30" t="str">
        <f t="shared" si="0"/>
        <v>1661-1744</v>
      </c>
      <c r="B30">
        <v>1661</v>
      </c>
      <c r="C30">
        <v>1744</v>
      </c>
      <c r="D30">
        <v>157.80000000000001</v>
      </c>
      <c r="E30">
        <v>2.7E-2</v>
      </c>
      <c r="F30">
        <v>2.8000000000000001E-2</v>
      </c>
      <c r="G30">
        <v>0</v>
      </c>
      <c r="H30" t="s">
        <v>231</v>
      </c>
      <c r="I30" t="s">
        <v>231</v>
      </c>
      <c r="J30" t="s">
        <v>231</v>
      </c>
      <c r="K30" t="s">
        <v>231</v>
      </c>
      <c r="L30">
        <v>2.1000000000000001E-2</v>
      </c>
      <c r="M30" t="s">
        <v>25</v>
      </c>
    </row>
    <row r="31" spans="1:13" x14ac:dyDescent="0.15">
      <c r="A31" t="str">
        <f t="shared" si="0"/>
        <v>1673-1757</v>
      </c>
      <c r="B31">
        <v>1673</v>
      </c>
      <c r="C31">
        <v>1757</v>
      </c>
      <c r="D31">
        <v>53.86</v>
      </c>
      <c r="E31">
        <v>8.9999999999999993E-3</v>
      </c>
      <c r="F31">
        <v>8.9999999999999993E-3</v>
      </c>
      <c r="G31">
        <v>0</v>
      </c>
      <c r="H31" t="s">
        <v>231</v>
      </c>
      <c r="I31" t="s">
        <v>231</v>
      </c>
      <c r="J31" t="s">
        <v>231</v>
      </c>
      <c r="K31" t="s">
        <v>231</v>
      </c>
      <c r="L31">
        <v>2E-3</v>
      </c>
      <c r="M31" t="s">
        <v>25</v>
      </c>
    </row>
    <row r="32" spans="1:13" x14ac:dyDescent="0.15">
      <c r="A32" t="str">
        <f t="shared" si="0"/>
        <v>1674-1758</v>
      </c>
      <c r="B32">
        <v>1674</v>
      </c>
      <c r="C32">
        <v>1758</v>
      </c>
      <c r="D32">
        <v>-53.17</v>
      </c>
      <c r="E32">
        <v>-8.9999999999999993E-3</v>
      </c>
      <c r="F32">
        <v>-8.9999999999999993E-3</v>
      </c>
      <c r="G32">
        <v>0</v>
      </c>
      <c r="H32" t="s">
        <v>231</v>
      </c>
      <c r="I32" t="s">
        <v>231</v>
      </c>
      <c r="J32" t="s">
        <v>231</v>
      </c>
      <c r="K32" t="s">
        <v>231</v>
      </c>
      <c r="L32">
        <v>2E-3</v>
      </c>
      <c r="M32" t="s">
        <v>25</v>
      </c>
    </row>
    <row r="33" spans="1:13" x14ac:dyDescent="0.15">
      <c r="A33" t="str">
        <f t="shared" si="0"/>
        <v>1675-1759</v>
      </c>
      <c r="B33">
        <v>1675</v>
      </c>
      <c r="C33">
        <v>1759</v>
      </c>
      <c r="D33">
        <v>-156.62</v>
      </c>
      <c r="E33">
        <v>-2.7E-2</v>
      </c>
      <c r="F33">
        <v>-2.8000000000000001E-2</v>
      </c>
      <c r="G33">
        <v>0</v>
      </c>
      <c r="H33" t="s">
        <v>231</v>
      </c>
      <c r="I33" t="s">
        <v>231</v>
      </c>
      <c r="J33" t="s">
        <v>231</v>
      </c>
      <c r="K33" t="s">
        <v>231</v>
      </c>
      <c r="L33">
        <v>2.1000000000000001E-2</v>
      </c>
      <c r="M33" t="s">
        <v>25</v>
      </c>
    </row>
    <row r="34" spans="1:13" x14ac:dyDescent="0.15">
      <c r="A34" t="str">
        <f t="shared" si="0"/>
        <v>1741-1659</v>
      </c>
      <c r="B34">
        <v>1741</v>
      </c>
      <c r="C34">
        <v>1659</v>
      </c>
      <c r="D34">
        <v>165.38</v>
      </c>
      <c r="E34">
        <v>2.8000000000000001E-2</v>
      </c>
      <c r="F34">
        <v>2.9000000000000001E-2</v>
      </c>
      <c r="G34">
        <v>0</v>
      </c>
      <c r="H34" t="s">
        <v>231</v>
      </c>
      <c r="I34" t="s">
        <v>231</v>
      </c>
      <c r="J34" t="s">
        <v>231</v>
      </c>
      <c r="K34" t="s">
        <v>231</v>
      </c>
      <c r="L34">
        <v>2.4E-2</v>
      </c>
      <c r="M34" t="s">
        <v>25</v>
      </c>
    </row>
    <row r="35" spans="1:13" x14ac:dyDescent="0.15">
      <c r="A35" t="str">
        <f t="shared" si="0"/>
        <v>1742-1660</v>
      </c>
      <c r="B35">
        <v>1742</v>
      </c>
      <c r="C35">
        <v>1660</v>
      </c>
      <c r="D35">
        <v>54.43</v>
      </c>
      <c r="E35">
        <v>8.9999999999999993E-3</v>
      </c>
      <c r="F35">
        <v>0.01</v>
      </c>
      <c r="G35">
        <v>0</v>
      </c>
      <c r="H35" t="s">
        <v>231</v>
      </c>
      <c r="I35" t="s">
        <v>231</v>
      </c>
      <c r="J35" t="s">
        <v>231</v>
      </c>
      <c r="K35" t="s">
        <v>231</v>
      </c>
      <c r="L35">
        <v>3.0000000000000001E-3</v>
      </c>
      <c r="M35" t="s">
        <v>25</v>
      </c>
    </row>
    <row r="36" spans="1:13" x14ac:dyDescent="0.15">
      <c r="A36" t="str">
        <f t="shared" si="0"/>
        <v>1743-1661</v>
      </c>
      <c r="B36">
        <v>1743</v>
      </c>
      <c r="C36">
        <v>1661</v>
      </c>
      <c r="D36">
        <v>-52.16</v>
      </c>
      <c r="E36">
        <v>-8.9999999999999993E-3</v>
      </c>
      <c r="F36">
        <v>-8.9999999999999993E-3</v>
      </c>
      <c r="G36">
        <v>0</v>
      </c>
      <c r="H36" t="s">
        <v>231</v>
      </c>
      <c r="I36" t="s">
        <v>231</v>
      </c>
      <c r="J36" t="s">
        <v>231</v>
      </c>
      <c r="K36" t="s">
        <v>231</v>
      </c>
      <c r="L36">
        <v>2E-3</v>
      </c>
      <c r="M36" t="s">
        <v>25</v>
      </c>
    </row>
    <row r="37" spans="1:13" x14ac:dyDescent="0.15">
      <c r="A37" t="str">
        <f t="shared" si="0"/>
        <v>1744-1662</v>
      </c>
      <c r="B37">
        <v>1744</v>
      </c>
      <c r="C37">
        <v>1662</v>
      </c>
      <c r="D37">
        <v>-137.41</v>
      </c>
      <c r="E37">
        <v>-2.4E-2</v>
      </c>
      <c r="F37">
        <v>-2.4E-2</v>
      </c>
      <c r="G37">
        <v>0</v>
      </c>
      <c r="H37" t="s">
        <v>231</v>
      </c>
      <c r="I37" t="s">
        <v>231</v>
      </c>
      <c r="J37" t="s">
        <v>231</v>
      </c>
      <c r="K37" t="s">
        <v>231</v>
      </c>
      <c r="L37">
        <v>1.7000000000000001E-2</v>
      </c>
      <c r="M37" t="s">
        <v>25</v>
      </c>
    </row>
    <row r="38" spans="1:13" x14ac:dyDescent="0.15">
      <c r="A38" t="str">
        <f t="shared" si="0"/>
        <v>1756-1673</v>
      </c>
      <c r="B38">
        <v>1756</v>
      </c>
      <c r="C38">
        <v>1673</v>
      </c>
      <c r="D38">
        <v>-166.46</v>
      </c>
      <c r="E38">
        <v>-2.9000000000000001E-2</v>
      </c>
      <c r="F38">
        <v>-2.9000000000000001E-2</v>
      </c>
      <c r="G38">
        <v>0</v>
      </c>
      <c r="H38" t="s">
        <v>231</v>
      </c>
      <c r="I38" t="s">
        <v>231</v>
      </c>
      <c r="J38" t="s">
        <v>231</v>
      </c>
      <c r="K38" t="s">
        <v>231</v>
      </c>
      <c r="L38">
        <v>2.4E-2</v>
      </c>
      <c r="M38" t="s">
        <v>25</v>
      </c>
    </row>
    <row r="39" spans="1:13" x14ac:dyDescent="0.15">
      <c r="A39" t="str">
        <f t="shared" si="0"/>
        <v>1757-1674</v>
      </c>
      <c r="B39">
        <v>1757</v>
      </c>
      <c r="C39">
        <v>1674</v>
      </c>
      <c r="D39">
        <v>-54.98</v>
      </c>
      <c r="E39">
        <v>-8.9999999999999993E-3</v>
      </c>
      <c r="F39">
        <v>-0.01</v>
      </c>
      <c r="G39">
        <v>0</v>
      </c>
      <c r="H39" t="s">
        <v>231</v>
      </c>
      <c r="I39" t="s">
        <v>231</v>
      </c>
      <c r="J39" t="s">
        <v>231</v>
      </c>
      <c r="K39" t="s">
        <v>231</v>
      </c>
      <c r="L39">
        <v>3.0000000000000001E-3</v>
      </c>
      <c r="M39" t="s">
        <v>25</v>
      </c>
    </row>
    <row r="40" spans="1:13" x14ac:dyDescent="0.15">
      <c r="A40" t="str">
        <f t="shared" si="0"/>
        <v>1758-1675</v>
      </c>
      <c r="B40">
        <v>1758</v>
      </c>
      <c r="C40">
        <v>1675</v>
      </c>
      <c r="D40">
        <v>51.53</v>
      </c>
      <c r="E40">
        <v>8.9999999999999993E-3</v>
      </c>
      <c r="F40">
        <v>8.9999999999999993E-3</v>
      </c>
      <c r="G40">
        <v>0</v>
      </c>
      <c r="H40" t="s">
        <v>231</v>
      </c>
      <c r="I40" t="s">
        <v>231</v>
      </c>
      <c r="J40" t="s">
        <v>231</v>
      </c>
      <c r="K40" t="s">
        <v>231</v>
      </c>
      <c r="L40">
        <v>2E-3</v>
      </c>
      <c r="M40" t="s">
        <v>25</v>
      </c>
    </row>
    <row r="41" spans="1:13" x14ac:dyDescent="0.15">
      <c r="A41" t="str">
        <f t="shared" si="0"/>
        <v>1759-1676</v>
      </c>
      <c r="B41">
        <v>1759</v>
      </c>
      <c r="C41">
        <v>1676</v>
      </c>
      <c r="D41">
        <v>136.68</v>
      </c>
      <c r="E41">
        <v>2.4E-2</v>
      </c>
      <c r="F41">
        <v>2.4E-2</v>
      </c>
      <c r="G41">
        <v>0</v>
      </c>
      <c r="H41" t="s">
        <v>231</v>
      </c>
      <c r="I41" t="s">
        <v>231</v>
      </c>
      <c r="J41" t="s">
        <v>231</v>
      </c>
      <c r="K41" t="s">
        <v>231</v>
      </c>
      <c r="L41">
        <v>1.6E-2</v>
      </c>
      <c r="M41" t="s">
        <v>25</v>
      </c>
    </row>
    <row r="42" spans="1:13" x14ac:dyDescent="0.15">
      <c r="A42" t="str">
        <f t="shared" si="0"/>
        <v>19-80</v>
      </c>
      <c r="B42">
        <v>19</v>
      </c>
      <c r="C42">
        <v>80</v>
      </c>
      <c r="D42">
        <v>-0.06</v>
      </c>
      <c r="E42">
        <v>-5.6000000000000001E-2</v>
      </c>
      <c r="F42">
        <v>0</v>
      </c>
      <c r="G42">
        <v>0</v>
      </c>
      <c r="H42" t="s">
        <v>231</v>
      </c>
      <c r="I42" t="s">
        <v>231</v>
      </c>
      <c r="J42" t="s">
        <v>231</v>
      </c>
      <c r="K42" t="s">
        <v>231</v>
      </c>
      <c r="L42">
        <v>0</v>
      </c>
      <c r="M42" t="s">
        <v>25</v>
      </c>
    </row>
    <row r="43" spans="1:13" x14ac:dyDescent="0.15">
      <c r="A43" t="str">
        <f t="shared" si="0"/>
        <v>25-80</v>
      </c>
      <c r="B43">
        <v>25</v>
      </c>
      <c r="C43">
        <v>80</v>
      </c>
      <c r="D43">
        <v>0.06</v>
      </c>
      <c r="E43">
        <v>5.6000000000000001E-2</v>
      </c>
      <c r="F43">
        <v>0</v>
      </c>
      <c r="G43">
        <v>0</v>
      </c>
      <c r="H43" t="s">
        <v>231</v>
      </c>
      <c r="I43" t="s">
        <v>231</v>
      </c>
      <c r="J43" t="s">
        <v>231</v>
      </c>
      <c r="K43" t="s">
        <v>231</v>
      </c>
      <c r="L43">
        <v>0</v>
      </c>
      <c r="M43" t="s">
        <v>25</v>
      </c>
    </row>
    <row r="44" spans="1:13" x14ac:dyDescent="0.15">
      <c r="A44" t="str">
        <f t="shared" si="0"/>
        <v>72-151</v>
      </c>
      <c r="B44">
        <v>72</v>
      </c>
      <c r="C44">
        <v>151</v>
      </c>
      <c r="D44">
        <v>-0.12</v>
      </c>
      <c r="E44">
        <v>-9.7000000000000003E-2</v>
      </c>
      <c r="F44">
        <v>0</v>
      </c>
      <c r="G44">
        <v>0</v>
      </c>
      <c r="H44" t="s">
        <v>231</v>
      </c>
      <c r="I44" t="s">
        <v>231</v>
      </c>
      <c r="J44" t="s">
        <v>231</v>
      </c>
      <c r="K44" t="s">
        <v>231</v>
      </c>
      <c r="L44">
        <v>0</v>
      </c>
      <c r="M44" t="s">
        <v>25</v>
      </c>
    </row>
    <row r="45" spans="1:13" x14ac:dyDescent="0.15">
      <c r="A45" t="str">
        <f t="shared" si="0"/>
        <v>86-151</v>
      </c>
      <c r="B45">
        <v>86</v>
      </c>
      <c r="C45">
        <v>151</v>
      </c>
      <c r="D45">
        <v>0.12</v>
      </c>
      <c r="E45">
        <v>9.7000000000000003E-2</v>
      </c>
      <c r="F45">
        <v>0</v>
      </c>
      <c r="G45">
        <v>0</v>
      </c>
      <c r="H45" t="s">
        <v>231</v>
      </c>
      <c r="I45" t="s">
        <v>231</v>
      </c>
      <c r="J45" t="s">
        <v>231</v>
      </c>
      <c r="K45" t="s">
        <v>231</v>
      </c>
      <c r="L45">
        <v>0</v>
      </c>
      <c r="M45" t="s">
        <v>25</v>
      </c>
    </row>
    <row r="46" spans="1:13" x14ac:dyDescent="0.15">
      <c r="A46" t="str">
        <f t="shared" si="0"/>
        <v>143-237</v>
      </c>
      <c r="B46">
        <v>143</v>
      </c>
      <c r="C46">
        <v>237</v>
      </c>
      <c r="D46">
        <v>-0.16</v>
      </c>
      <c r="E46">
        <v>-0.129</v>
      </c>
      <c r="F46">
        <v>0</v>
      </c>
      <c r="G46">
        <v>0</v>
      </c>
      <c r="H46" t="s">
        <v>231</v>
      </c>
      <c r="I46" t="s">
        <v>231</v>
      </c>
      <c r="J46" t="s">
        <v>231</v>
      </c>
      <c r="K46" t="s">
        <v>231</v>
      </c>
      <c r="L46">
        <v>0</v>
      </c>
      <c r="M46" t="s">
        <v>25</v>
      </c>
    </row>
    <row r="47" spans="1:13" x14ac:dyDescent="0.15">
      <c r="A47" t="str">
        <f t="shared" si="0"/>
        <v>157-237</v>
      </c>
      <c r="B47">
        <v>157</v>
      </c>
      <c r="C47">
        <v>237</v>
      </c>
      <c r="D47">
        <v>0.16</v>
      </c>
      <c r="E47">
        <v>0.129</v>
      </c>
      <c r="F47">
        <v>0</v>
      </c>
      <c r="G47">
        <v>0</v>
      </c>
      <c r="H47" t="s">
        <v>231</v>
      </c>
      <c r="I47" t="s">
        <v>231</v>
      </c>
      <c r="J47" t="s">
        <v>231</v>
      </c>
      <c r="K47" t="s">
        <v>231</v>
      </c>
      <c r="L47">
        <v>0</v>
      </c>
      <c r="M47" t="s">
        <v>25</v>
      </c>
    </row>
    <row r="48" spans="1:13" x14ac:dyDescent="0.15">
      <c r="A48" t="str">
        <f t="shared" si="0"/>
        <v>229-322</v>
      </c>
      <c r="B48">
        <v>229</v>
      </c>
      <c r="C48">
        <v>322</v>
      </c>
      <c r="D48">
        <v>-0.19</v>
      </c>
      <c r="E48">
        <v>-0.153</v>
      </c>
      <c r="F48">
        <v>0</v>
      </c>
      <c r="G48">
        <v>0</v>
      </c>
      <c r="H48" t="s">
        <v>231</v>
      </c>
      <c r="I48" t="s">
        <v>231</v>
      </c>
      <c r="J48" t="s">
        <v>231</v>
      </c>
      <c r="K48" t="s">
        <v>231</v>
      </c>
      <c r="L48">
        <v>0</v>
      </c>
      <c r="M48" t="s">
        <v>25</v>
      </c>
    </row>
    <row r="49" spans="1:13" x14ac:dyDescent="0.15">
      <c r="A49" t="str">
        <f t="shared" si="0"/>
        <v>243-322</v>
      </c>
      <c r="B49">
        <v>243</v>
      </c>
      <c r="C49">
        <v>322</v>
      </c>
      <c r="D49">
        <v>0.19</v>
      </c>
      <c r="E49">
        <v>0.153</v>
      </c>
      <c r="F49">
        <v>0</v>
      </c>
      <c r="G49">
        <v>0</v>
      </c>
      <c r="H49" t="s">
        <v>231</v>
      </c>
      <c r="I49" t="s">
        <v>231</v>
      </c>
      <c r="J49" t="s">
        <v>231</v>
      </c>
      <c r="K49" t="s">
        <v>231</v>
      </c>
      <c r="L49">
        <v>0</v>
      </c>
      <c r="M49" t="s">
        <v>25</v>
      </c>
    </row>
    <row r="50" spans="1:13" x14ac:dyDescent="0.15">
      <c r="A50" t="str">
        <f t="shared" si="0"/>
        <v>314-408</v>
      </c>
      <c r="B50">
        <v>314</v>
      </c>
      <c r="C50">
        <v>408</v>
      </c>
      <c r="D50">
        <v>-0.22</v>
      </c>
      <c r="E50">
        <v>-0.17599999999999999</v>
      </c>
      <c r="F50">
        <v>0</v>
      </c>
      <c r="G50">
        <v>0</v>
      </c>
      <c r="H50" t="s">
        <v>231</v>
      </c>
      <c r="I50" t="s">
        <v>231</v>
      </c>
      <c r="J50" t="s">
        <v>231</v>
      </c>
      <c r="K50" t="s">
        <v>231</v>
      </c>
      <c r="L50">
        <v>0</v>
      </c>
      <c r="M50" t="s">
        <v>25</v>
      </c>
    </row>
    <row r="51" spans="1:13" x14ac:dyDescent="0.15">
      <c r="A51" t="str">
        <f t="shared" si="0"/>
        <v>328-408</v>
      </c>
      <c r="B51">
        <v>328</v>
      </c>
      <c r="C51">
        <v>408</v>
      </c>
      <c r="D51">
        <v>0.22</v>
      </c>
      <c r="E51">
        <v>0.17599999999999999</v>
      </c>
      <c r="F51">
        <v>0</v>
      </c>
      <c r="G51">
        <v>0</v>
      </c>
      <c r="H51" t="s">
        <v>231</v>
      </c>
      <c r="I51" t="s">
        <v>231</v>
      </c>
      <c r="J51" t="s">
        <v>231</v>
      </c>
      <c r="K51" t="s">
        <v>231</v>
      </c>
      <c r="L51">
        <v>0</v>
      </c>
      <c r="M51" t="s">
        <v>25</v>
      </c>
    </row>
    <row r="52" spans="1:13" x14ac:dyDescent="0.15">
      <c r="A52" t="str">
        <f t="shared" si="0"/>
        <v>400-494</v>
      </c>
      <c r="B52">
        <v>400</v>
      </c>
      <c r="C52">
        <v>494</v>
      </c>
      <c r="D52">
        <v>-0.24</v>
      </c>
      <c r="E52">
        <v>-0.19600000000000001</v>
      </c>
      <c r="F52">
        <v>0</v>
      </c>
      <c r="G52">
        <v>0</v>
      </c>
      <c r="H52" t="s">
        <v>231</v>
      </c>
      <c r="I52" t="s">
        <v>231</v>
      </c>
      <c r="J52" t="s">
        <v>231</v>
      </c>
      <c r="K52" t="s">
        <v>231</v>
      </c>
      <c r="L52">
        <v>0</v>
      </c>
      <c r="M52" t="s">
        <v>25</v>
      </c>
    </row>
    <row r="53" spans="1:13" x14ac:dyDescent="0.15">
      <c r="A53" t="str">
        <f t="shared" si="0"/>
        <v>414-494</v>
      </c>
      <c r="B53">
        <v>414</v>
      </c>
      <c r="C53">
        <v>494</v>
      </c>
      <c r="D53">
        <v>0.24</v>
      </c>
      <c r="E53">
        <v>0.19600000000000001</v>
      </c>
      <c r="F53">
        <v>0</v>
      </c>
      <c r="G53">
        <v>0</v>
      </c>
      <c r="H53" t="s">
        <v>231</v>
      </c>
      <c r="I53" t="s">
        <v>231</v>
      </c>
      <c r="J53" t="s">
        <v>231</v>
      </c>
      <c r="K53" t="s">
        <v>231</v>
      </c>
      <c r="L53">
        <v>0</v>
      </c>
      <c r="M53" t="s">
        <v>25</v>
      </c>
    </row>
    <row r="54" spans="1:13" x14ac:dyDescent="0.15">
      <c r="A54" t="str">
        <f t="shared" si="0"/>
        <v>486-580</v>
      </c>
      <c r="B54">
        <v>486</v>
      </c>
      <c r="C54">
        <v>580</v>
      </c>
      <c r="D54">
        <v>-0.26</v>
      </c>
      <c r="E54">
        <v>-0.21299999999999999</v>
      </c>
      <c r="F54">
        <v>0</v>
      </c>
      <c r="G54">
        <v>0</v>
      </c>
      <c r="H54" t="s">
        <v>231</v>
      </c>
      <c r="I54" t="s">
        <v>231</v>
      </c>
      <c r="J54" t="s">
        <v>231</v>
      </c>
      <c r="K54" t="s">
        <v>231</v>
      </c>
      <c r="L54">
        <v>0</v>
      </c>
      <c r="M54" t="s">
        <v>25</v>
      </c>
    </row>
    <row r="55" spans="1:13" x14ac:dyDescent="0.15">
      <c r="A55" t="str">
        <f t="shared" si="0"/>
        <v>500-580</v>
      </c>
      <c r="B55">
        <v>500</v>
      </c>
      <c r="C55">
        <v>580</v>
      </c>
      <c r="D55">
        <v>0.26</v>
      </c>
      <c r="E55">
        <v>0.21299999999999999</v>
      </c>
      <c r="F55">
        <v>0</v>
      </c>
      <c r="G55">
        <v>0</v>
      </c>
      <c r="H55" t="s">
        <v>231</v>
      </c>
      <c r="I55" t="s">
        <v>231</v>
      </c>
      <c r="J55" t="s">
        <v>231</v>
      </c>
      <c r="K55" t="s">
        <v>231</v>
      </c>
      <c r="L55">
        <v>0</v>
      </c>
      <c r="M55" t="s">
        <v>25</v>
      </c>
    </row>
    <row r="56" spans="1:13" x14ac:dyDescent="0.15">
      <c r="A56" t="str">
        <f t="shared" si="0"/>
        <v>572-666</v>
      </c>
      <c r="B56">
        <v>572</v>
      </c>
      <c r="C56">
        <v>666</v>
      </c>
      <c r="D56">
        <v>-0.28000000000000003</v>
      </c>
      <c r="E56">
        <v>-0.22800000000000001</v>
      </c>
      <c r="F56">
        <v>0</v>
      </c>
      <c r="G56">
        <v>0</v>
      </c>
      <c r="H56" t="s">
        <v>231</v>
      </c>
      <c r="I56" t="s">
        <v>231</v>
      </c>
      <c r="J56" t="s">
        <v>231</v>
      </c>
      <c r="K56" t="s">
        <v>231</v>
      </c>
      <c r="L56">
        <v>0</v>
      </c>
      <c r="M56" t="s">
        <v>25</v>
      </c>
    </row>
    <row r="57" spans="1:13" x14ac:dyDescent="0.15">
      <c r="A57" t="str">
        <f t="shared" si="0"/>
        <v>586-666</v>
      </c>
      <c r="B57">
        <v>586</v>
      </c>
      <c r="C57">
        <v>666</v>
      </c>
      <c r="D57">
        <v>0.28000000000000003</v>
      </c>
      <c r="E57">
        <v>0.22800000000000001</v>
      </c>
      <c r="F57">
        <v>0</v>
      </c>
      <c r="G57">
        <v>0</v>
      </c>
      <c r="H57" t="s">
        <v>231</v>
      </c>
      <c r="I57" t="s">
        <v>231</v>
      </c>
      <c r="J57" t="s">
        <v>231</v>
      </c>
      <c r="K57" t="s">
        <v>231</v>
      </c>
      <c r="L57">
        <v>0</v>
      </c>
      <c r="M57" t="s">
        <v>25</v>
      </c>
    </row>
    <row r="58" spans="1:13" x14ac:dyDescent="0.15">
      <c r="A58" t="str">
        <f t="shared" si="0"/>
        <v>658-752</v>
      </c>
      <c r="B58">
        <v>658</v>
      </c>
      <c r="C58">
        <v>752</v>
      </c>
      <c r="D58">
        <v>-0.3</v>
      </c>
      <c r="E58">
        <v>-0.24099999999999999</v>
      </c>
      <c r="F58">
        <v>0</v>
      </c>
      <c r="G58">
        <v>0</v>
      </c>
      <c r="H58" t="s">
        <v>231</v>
      </c>
      <c r="I58" t="s">
        <v>231</v>
      </c>
      <c r="J58" t="s">
        <v>231</v>
      </c>
      <c r="K58" t="s">
        <v>231</v>
      </c>
      <c r="L58">
        <v>0</v>
      </c>
      <c r="M58" t="s">
        <v>25</v>
      </c>
    </row>
    <row r="59" spans="1:13" x14ac:dyDescent="0.15">
      <c r="A59" t="str">
        <f t="shared" si="0"/>
        <v>672-752</v>
      </c>
      <c r="B59">
        <v>672</v>
      </c>
      <c r="C59">
        <v>752</v>
      </c>
      <c r="D59">
        <v>0.3</v>
      </c>
      <c r="E59">
        <v>0.24099999999999999</v>
      </c>
      <c r="F59">
        <v>0</v>
      </c>
      <c r="G59">
        <v>0</v>
      </c>
      <c r="H59" t="s">
        <v>231</v>
      </c>
      <c r="I59" t="s">
        <v>231</v>
      </c>
      <c r="J59" t="s">
        <v>231</v>
      </c>
      <c r="K59" t="s">
        <v>231</v>
      </c>
      <c r="L59">
        <v>0</v>
      </c>
      <c r="M59" t="s">
        <v>25</v>
      </c>
    </row>
    <row r="60" spans="1:13" x14ac:dyDescent="0.15">
      <c r="A60" t="str">
        <f t="shared" si="0"/>
        <v>744-838</v>
      </c>
      <c r="B60">
        <v>744</v>
      </c>
      <c r="C60">
        <v>838</v>
      </c>
      <c r="D60">
        <v>-0.31</v>
      </c>
      <c r="E60">
        <v>-0.254</v>
      </c>
      <c r="F60">
        <v>0</v>
      </c>
      <c r="G60">
        <v>0</v>
      </c>
      <c r="H60" t="s">
        <v>231</v>
      </c>
      <c r="I60" t="s">
        <v>231</v>
      </c>
      <c r="J60" t="s">
        <v>231</v>
      </c>
      <c r="K60" t="s">
        <v>231</v>
      </c>
      <c r="L60">
        <v>0</v>
      </c>
      <c r="M60" t="s">
        <v>25</v>
      </c>
    </row>
    <row r="61" spans="1:13" x14ac:dyDescent="0.15">
      <c r="A61" t="str">
        <f t="shared" si="0"/>
        <v>758-838</v>
      </c>
      <c r="B61">
        <v>758</v>
      </c>
      <c r="C61">
        <v>838</v>
      </c>
      <c r="D61">
        <v>0.31</v>
      </c>
      <c r="E61">
        <v>0.254</v>
      </c>
      <c r="F61">
        <v>0</v>
      </c>
      <c r="G61">
        <v>0</v>
      </c>
      <c r="H61" t="s">
        <v>231</v>
      </c>
      <c r="I61" t="s">
        <v>231</v>
      </c>
      <c r="J61" t="s">
        <v>231</v>
      </c>
      <c r="K61" t="s">
        <v>231</v>
      </c>
      <c r="L61">
        <v>0</v>
      </c>
      <c r="M61" t="s">
        <v>25</v>
      </c>
    </row>
    <row r="62" spans="1:13" x14ac:dyDescent="0.15">
      <c r="A62" t="str">
        <f t="shared" si="0"/>
        <v>830-924</v>
      </c>
      <c r="B62">
        <v>830</v>
      </c>
      <c r="C62">
        <v>924</v>
      </c>
      <c r="D62">
        <v>-0.33</v>
      </c>
      <c r="E62">
        <v>-0.248</v>
      </c>
      <c r="F62">
        <v>0</v>
      </c>
      <c r="G62">
        <v>0</v>
      </c>
      <c r="H62" t="s">
        <v>231</v>
      </c>
      <c r="I62" t="s">
        <v>231</v>
      </c>
      <c r="J62" t="s">
        <v>231</v>
      </c>
      <c r="K62" t="s">
        <v>231</v>
      </c>
      <c r="L62">
        <v>0</v>
      </c>
      <c r="M62" t="s">
        <v>25</v>
      </c>
    </row>
    <row r="63" spans="1:13" x14ac:dyDescent="0.15">
      <c r="A63" t="str">
        <f t="shared" si="0"/>
        <v>844-924</v>
      </c>
      <c r="B63">
        <v>844</v>
      </c>
      <c r="C63">
        <v>924</v>
      </c>
      <c r="D63">
        <v>0.33</v>
      </c>
      <c r="E63">
        <v>0.248</v>
      </c>
      <c r="F63">
        <v>0</v>
      </c>
      <c r="G63">
        <v>0</v>
      </c>
      <c r="H63" t="s">
        <v>231</v>
      </c>
      <c r="I63" t="s">
        <v>231</v>
      </c>
      <c r="J63" t="s">
        <v>231</v>
      </c>
      <c r="K63" t="s">
        <v>231</v>
      </c>
      <c r="L63">
        <v>0</v>
      </c>
      <c r="M63" t="s">
        <v>25</v>
      </c>
    </row>
    <row r="64" spans="1:13" x14ac:dyDescent="0.15">
      <c r="A64" t="str">
        <f t="shared" si="0"/>
        <v>916-1008</v>
      </c>
      <c r="B64">
        <v>916</v>
      </c>
      <c r="C64">
        <v>1008</v>
      </c>
      <c r="D64">
        <v>-0.34</v>
      </c>
      <c r="E64">
        <v>-0.25600000000000001</v>
      </c>
      <c r="F64">
        <v>0</v>
      </c>
      <c r="G64">
        <v>0</v>
      </c>
      <c r="H64" t="s">
        <v>231</v>
      </c>
      <c r="I64" t="s">
        <v>231</v>
      </c>
      <c r="J64" t="s">
        <v>231</v>
      </c>
      <c r="K64" t="s">
        <v>231</v>
      </c>
      <c r="L64">
        <v>0</v>
      </c>
      <c r="M64" t="s">
        <v>25</v>
      </c>
    </row>
    <row r="65" spans="1:13" x14ac:dyDescent="0.15">
      <c r="A65" t="str">
        <f t="shared" si="0"/>
        <v>930-1008</v>
      </c>
      <c r="B65">
        <v>930</v>
      </c>
      <c r="C65">
        <v>1008</v>
      </c>
      <c r="D65">
        <v>0.34</v>
      </c>
      <c r="E65">
        <v>0.25600000000000001</v>
      </c>
      <c r="F65">
        <v>0</v>
      </c>
      <c r="G65">
        <v>0</v>
      </c>
      <c r="H65" t="s">
        <v>231</v>
      </c>
      <c r="I65" t="s">
        <v>231</v>
      </c>
      <c r="J65" t="s">
        <v>231</v>
      </c>
      <c r="K65" t="s">
        <v>231</v>
      </c>
      <c r="L65">
        <v>0</v>
      </c>
      <c r="M65" t="s">
        <v>25</v>
      </c>
    </row>
    <row r="66" spans="1:13" x14ac:dyDescent="0.15">
      <c r="A66" t="str">
        <f t="shared" si="0"/>
        <v>1000-1090</v>
      </c>
      <c r="B66">
        <v>1000</v>
      </c>
      <c r="C66">
        <v>1090</v>
      </c>
      <c r="D66">
        <v>-0.35</v>
      </c>
      <c r="E66">
        <v>-0.26300000000000001</v>
      </c>
      <c r="F66">
        <v>0</v>
      </c>
      <c r="G66">
        <v>0</v>
      </c>
      <c r="H66" t="s">
        <v>231</v>
      </c>
      <c r="I66" t="s">
        <v>231</v>
      </c>
      <c r="J66" t="s">
        <v>231</v>
      </c>
      <c r="K66" t="s">
        <v>231</v>
      </c>
      <c r="L66">
        <v>0</v>
      </c>
      <c r="M66" t="s">
        <v>25</v>
      </c>
    </row>
    <row r="67" spans="1:13" x14ac:dyDescent="0.15">
      <c r="A67" t="str">
        <f t="shared" si="0"/>
        <v>1014-1090</v>
      </c>
      <c r="B67">
        <v>1014</v>
      </c>
      <c r="C67">
        <v>1090</v>
      </c>
      <c r="D67">
        <v>0.35</v>
      </c>
      <c r="E67">
        <v>0.26300000000000001</v>
      </c>
      <c r="F67">
        <v>0</v>
      </c>
      <c r="G67">
        <v>0</v>
      </c>
      <c r="H67" t="s">
        <v>231</v>
      </c>
      <c r="I67" t="s">
        <v>231</v>
      </c>
      <c r="J67" t="s">
        <v>231</v>
      </c>
      <c r="K67" t="s">
        <v>231</v>
      </c>
      <c r="L67">
        <v>0</v>
      </c>
      <c r="M67" t="s">
        <v>25</v>
      </c>
    </row>
    <row r="68" spans="1:13" x14ac:dyDescent="0.15">
      <c r="A68" t="str">
        <f t="shared" si="0"/>
        <v>1082-1172</v>
      </c>
      <c r="B68">
        <v>1082</v>
      </c>
      <c r="C68">
        <v>1172</v>
      </c>
      <c r="D68">
        <v>-0.35</v>
      </c>
      <c r="E68">
        <v>-0.28499999999999998</v>
      </c>
      <c r="F68">
        <v>0</v>
      </c>
      <c r="G68">
        <v>0</v>
      </c>
      <c r="H68" t="s">
        <v>231</v>
      </c>
      <c r="I68" t="s">
        <v>231</v>
      </c>
      <c r="J68" t="s">
        <v>231</v>
      </c>
      <c r="K68" t="s">
        <v>231</v>
      </c>
      <c r="L68">
        <v>1E-3</v>
      </c>
      <c r="M68" t="s">
        <v>25</v>
      </c>
    </row>
    <row r="69" spans="1:13" x14ac:dyDescent="0.15">
      <c r="A69" t="str">
        <f t="shared" si="0"/>
        <v>1096-1172</v>
      </c>
      <c r="B69">
        <v>1096</v>
      </c>
      <c r="C69">
        <v>1172</v>
      </c>
      <c r="D69">
        <v>0.35</v>
      </c>
      <c r="E69">
        <v>0.28499999999999998</v>
      </c>
      <c r="F69">
        <v>0</v>
      </c>
      <c r="G69">
        <v>0</v>
      </c>
      <c r="H69" t="s">
        <v>231</v>
      </c>
      <c r="I69" t="s">
        <v>231</v>
      </c>
      <c r="J69" t="s">
        <v>231</v>
      </c>
      <c r="K69" t="s">
        <v>231</v>
      </c>
      <c r="L69">
        <v>1E-3</v>
      </c>
      <c r="M69" t="s">
        <v>25</v>
      </c>
    </row>
    <row r="70" spans="1:13" x14ac:dyDescent="0.15">
      <c r="A70" t="str">
        <f t="shared" si="0"/>
        <v>1164-1255</v>
      </c>
      <c r="B70">
        <v>1164</v>
      </c>
      <c r="C70">
        <v>1255</v>
      </c>
      <c r="D70">
        <v>-0.36</v>
      </c>
      <c r="E70">
        <v>-0.29099999999999998</v>
      </c>
      <c r="F70">
        <v>0</v>
      </c>
      <c r="G70">
        <v>0</v>
      </c>
      <c r="H70" t="s">
        <v>231</v>
      </c>
      <c r="I70" t="s">
        <v>231</v>
      </c>
      <c r="J70" t="s">
        <v>231</v>
      </c>
      <c r="K70" t="s">
        <v>231</v>
      </c>
      <c r="L70">
        <v>1E-3</v>
      </c>
      <c r="M70" t="s">
        <v>25</v>
      </c>
    </row>
    <row r="71" spans="1:13" x14ac:dyDescent="0.15">
      <c r="A71" t="str">
        <f t="shared" si="0"/>
        <v>1178-1255</v>
      </c>
      <c r="B71">
        <v>1178</v>
      </c>
      <c r="C71">
        <v>1255</v>
      </c>
      <c r="D71">
        <v>0.36</v>
      </c>
      <c r="E71">
        <v>0.29099999999999998</v>
      </c>
      <c r="F71">
        <v>0</v>
      </c>
      <c r="G71">
        <v>0</v>
      </c>
      <c r="H71" t="s">
        <v>231</v>
      </c>
      <c r="I71" t="s">
        <v>231</v>
      </c>
      <c r="J71" t="s">
        <v>231</v>
      </c>
      <c r="K71" t="s">
        <v>231</v>
      </c>
      <c r="L71">
        <v>1E-3</v>
      </c>
      <c r="M71" t="s">
        <v>25</v>
      </c>
    </row>
    <row r="72" spans="1:13" x14ac:dyDescent="0.15">
      <c r="A72" t="str">
        <f t="shared" si="0"/>
        <v>1246-1338</v>
      </c>
      <c r="B72">
        <v>1246</v>
      </c>
      <c r="C72">
        <v>1338</v>
      </c>
      <c r="D72">
        <v>-0.36</v>
      </c>
      <c r="E72">
        <v>-0.32200000000000001</v>
      </c>
      <c r="F72">
        <v>0</v>
      </c>
      <c r="G72">
        <v>0</v>
      </c>
      <c r="H72" t="s">
        <v>231</v>
      </c>
      <c r="I72" t="s">
        <v>231</v>
      </c>
      <c r="J72" t="s">
        <v>231</v>
      </c>
      <c r="K72" t="s">
        <v>231</v>
      </c>
      <c r="L72">
        <v>1E-3</v>
      </c>
      <c r="M72" t="s">
        <v>25</v>
      </c>
    </row>
    <row r="73" spans="1:13" x14ac:dyDescent="0.15">
      <c r="A73" t="str">
        <f t="shared" si="0"/>
        <v>1261-1338</v>
      </c>
      <c r="B73">
        <v>1261</v>
      </c>
      <c r="C73">
        <v>1338</v>
      </c>
      <c r="D73">
        <v>0.36</v>
      </c>
      <c r="E73">
        <v>0.32200000000000001</v>
      </c>
      <c r="F73">
        <v>0</v>
      </c>
      <c r="G73">
        <v>0</v>
      </c>
      <c r="H73" t="s">
        <v>231</v>
      </c>
      <c r="I73" t="s">
        <v>231</v>
      </c>
      <c r="J73" t="s">
        <v>231</v>
      </c>
      <c r="K73" t="s">
        <v>231</v>
      </c>
      <c r="L73">
        <v>1E-3</v>
      </c>
      <c r="M73" t="s">
        <v>25</v>
      </c>
    </row>
    <row r="74" spans="1:13" x14ac:dyDescent="0.15">
      <c r="A74" t="str">
        <f t="shared" si="0"/>
        <v>1330-1420</v>
      </c>
      <c r="B74">
        <v>1330</v>
      </c>
      <c r="C74">
        <v>1420</v>
      </c>
      <c r="D74">
        <v>-0.36</v>
      </c>
      <c r="E74">
        <v>-0.28899999999999998</v>
      </c>
      <c r="F74">
        <v>0</v>
      </c>
      <c r="G74">
        <v>0</v>
      </c>
      <c r="H74" t="s">
        <v>231</v>
      </c>
      <c r="I74" t="s">
        <v>231</v>
      </c>
      <c r="J74" t="s">
        <v>231</v>
      </c>
      <c r="K74" t="s">
        <v>231</v>
      </c>
      <c r="L74">
        <v>1E-3</v>
      </c>
      <c r="M74" t="s">
        <v>25</v>
      </c>
    </row>
    <row r="75" spans="1:13" x14ac:dyDescent="0.15">
      <c r="A75" t="str">
        <f t="shared" ref="A75:A138" si="1">B75&amp;"-"&amp;C75</f>
        <v>1344-1420</v>
      </c>
      <c r="B75">
        <v>1344</v>
      </c>
      <c r="C75">
        <v>1420</v>
      </c>
      <c r="D75">
        <v>0.36</v>
      </c>
      <c r="E75">
        <v>0.28899999999999998</v>
      </c>
      <c r="F75">
        <v>0</v>
      </c>
      <c r="G75">
        <v>0</v>
      </c>
      <c r="H75" t="s">
        <v>231</v>
      </c>
      <c r="I75" t="s">
        <v>231</v>
      </c>
      <c r="J75" t="s">
        <v>231</v>
      </c>
      <c r="K75" t="s">
        <v>231</v>
      </c>
      <c r="L75">
        <v>1E-3</v>
      </c>
      <c r="M75" t="s">
        <v>25</v>
      </c>
    </row>
    <row r="76" spans="1:13" x14ac:dyDescent="0.15">
      <c r="A76" t="str">
        <f t="shared" si="1"/>
        <v>1412-1502</v>
      </c>
      <c r="B76">
        <v>1412</v>
      </c>
      <c r="C76">
        <v>1502</v>
      </c>
      <c r="D76">
        <v>-0.37</v>
      </c>
      <c r="E76">
        <v>-0.29799999999999999</v>
      </c>
      <c r="F76">
        <v>0</v>
      </c>
      <c r="G76">
        <v>0</v>
      </c>
      <c r="H76" t="s">
        <v>231</v>
      </c>
      <c r="I76" t="s">
        <v>231</v>
      </c>
      <c r="J76" t="s">
        <v>231</v>
      </c>
      <c r="K76" t="s">
        <v>231</v>
      </c>
      <c r="L76">
        <v>1E-3</v>
      </c>
      <c r="M76" t="s">
        <v>25</v>
      </c>
    </row>
    <row r="77" spans="1:13" x14ac:dyDescent="0.15">
      <c r="A77" t="str">
        <f t="shared" si="1"/>
        <v>1426-1502</v>
      </c>
      <c r="B77">
        <v>1426</v>
      </c>
      <c r="C77">
        <v>1502</v>
      </c>
      <c r="D77">
        <v>0.37</v>
      </c>
      <c r="E77">
        <v>0.29799999999999999</v>
      </c>
      <c r="F77">
        <v>0</v>
      </c>
      <c r="G77">
        <v>0</v>
      </c>
      <c r="H77" t="s">
        <v>231</v>
      </c>
      <c r="I77" t="s">
        <v>231</v>
      </c>
      <c r="J77" t="s">
        <v>231</v>
      </c>
      <c r="K77" t="s">
        <v>231</v>
      </c>
      <c r="L77">
        <v>1E-3</v>
      </c>
      <c r="M77" t="s">
        <v>25</v>
      </c>
    </row>
    <row r="78" spans="1:13" x14ac:dyDescent="0.15">
      <c r="A78" t="str">
        <f t="shared" si="1"/>
        <v>1494-1584</v>
      </c>
      <c r="B78">
        <v>1494</v>
      </c>
      <c r="C78">
        <v>1584</v>
      </c>
      <c r="D78">
        <v>-0.38</v>
      </c>
      <c r="E78">
        <v>-0.30199999999999999</v>
      </c>
      <c r="F78">
        <v>0</v>
      </c>
      <c r="G78">
        <v>0</v>
      </c>
      <c r="H78" t="s">
        <v>231</v>
      </c>
      <c r="I78" t="s">
        <v>231</v>
      </c>
      <c r="J78" t="s">
        <v>231</v>
      </c>
      <c r="K78" t="s">
        <v>231</v>
      </c>
      <c r="L78">
        <v>1E-3</v>
      </c>
      <c r="M78" t="s">
        <v>25</v>
      </c>
    </row>
    <row r="79" spans="1:13" x14ac:dyDescent="0.15">
      <c r="A79" t="str">
        <f t="shared" si="1"/>
        <v>1508-1584</v>
      </c>
      <c r="B79">
        <v>1508</v>
      </c>
      <c r="C79">
        <v>1584</v>
      </c>
      <c r="D79">
        <v>0.38</v>
      </c>
      <c r="E79">
        <v>0.30199999999999999</v>
      </c>
      <c r="F79">
        <v>0</v>
      </c>
      <c r="G79">
        <v>0</v>
      </c>
      <c r="H79" t="s">
        <v>231</v>
      </c>
      <c r="I79" t="s">
        <v>231</v>
      </c>
      <c r="J79" t="s">
        <v>231</v>
      </c>
      <c r="K79" t="s">
        <v>231</v>
      </c>
      <c r="L79">
        <v>1E-3</v>
      </c>
      <c r="M79" t="s">
        <v>25</v>
      </c>
    </row>
    <row r="80" spans="1:13" x14ac:dyDescent="0.15">
      <c r="A80" t="str">
        <f t="shared" si="1"/>
        <v>1576-1666</v>
      </c>
      <c r="B80">
        <v>1576</v>
      </c>
      <c r="C80">
        <v>1666</v>
      </c>
      <c r="D80">
        <v>-0.39</v>
      </c>
      <c r="E80">
        <v>-0.311</v>
      </c>
      <c r="F80">
        <v>0</v>
      </c>
      <c r="G80">
        <v>0</v>
      </c>
      <c r="H80" t="s">
        <v>231</v>
      </c>
      <c r="I80" t="s">
        <v>231</v>
      </c>
      <c r="J80" t="s">
        <v>231</v>
      </c>
      <c r="K80" t="s">
        <v>231</v>
      </c>
      <c r="L80">
        <v>1E-3</v>
      </c>
      <c r="M80" t="s">
        <v>25</v>
      </c>
    </row>
    <row r="81" spans="1:13" x14ac:dyDescent="0.15">
      <c r="A81" t="str">
        <f t="shared" si="1"/>
        <v>1590-1666</v>
      </c>
      <c r="B81">
        <v>1590</v>
      </c>
      <c r="C81">
        <v>1666</v>
      </c>
      <c r="D81">
        <v>0.39</v>
      </c>
      <c r="E81">
        <v>0.311</v>
      </c>
      <c r="F81">
        <v>0</v>
      </c>
      <c r="G81">
        <v>0</v>
      </c>
      <c r="H81" t="s">
        <v>231</v>
      </c>
      <c r="I81" t="s">
        <v>231</v>
      </c>
      <c r="J81" t="s">
        <v>231</v>
      </c>
      <c r="K81" t="s">
        <v>231</v>
      </c>
      <c r="L81">
        <v>1E-3</v>
      </c>
      <c r="M81" t="s">
        <v>25</v>
      </c>
    </row>
    <row r="82" spans="1:13" x14ac:dyDescent="0.15">
      <c r="A82" t="str">
        <f t="shared" si="1"/>
        <v>1658-1749</v>
      </c>
      <c r="B82">
        <v>1658</v>
      </c>
      <c r="C82">
        <v>1749</v>
      </c>
      <c r="D82">
        <v>-0.38</v>
      </c>
      <c r="E82">
        <v>-0.36699999999999999</v>
      </c>
      <c r="F82">
        <v>0</v>
      </c>
      <c r="G82">
        <v>0</v>
      </c>
      <c r="H82" t="s">
        <v>231</v>
      </c>
      <c r="I82" t="s">
        <v>231</v>
      </c>
      <c r="J82" t="s">
        <v>231</v>
      </c>
      <c r="K82" t="s">
        <v>231</v>
      </c>
      <c r="L82">
        <v>1E-3</v>
      </c>
      <c r="M82" t="s">
        <v>25</v>
      </c>
    </row>
    <row r="83" spans="1:13" x14ac:dyDescent="0.15">
      <c r="A83" t="str">
        <f t="shared" si="1"/>
        <v>1672-1749</v>
      </c>
      <c r="B83">
        <v>1672</v>
      </c>
      <c r="C83">
        <v>1749</v>
      </c>
      <c r="D83">
        <v>0.38</v>
      </c>
      <c r="E83">
        <v>0.36699999999999999</v>
      </c>
      <c r="F83">
        <v>0</v>
      </c>
      <c r="G83">
        <v>0</v>
      </c>
      <c r="H83" t="s">
        <v>231</v>
      </c>
      <c r="I83" t="s">
        <v>231</v>
      </c>
      <c r="J83" t="s">
        <v>231</v>
      </c>
      <c r="K83" t="s">
        <v>231</v>
      </c>
      <c r="L83">
        <v>1E-3</v>
      </c>
      <c r="M83" t="s">
        <v>25</v>
      </c>
    </row>
    <row r="84" spans="1:13" x14ac:dyDescent="0.15">
      <c r="A84" t="str">
        <f t="shared" si="1"/>
        <v>1740-1832</v>
      </c>
      <c r="B84">
        <v>1740</v>
      </c>
      <c r="C84">
        <v>1832</v>
      </c>
      <c r="D84">
        <v>-0.4</v>
      </c>
      <c r="E84">
        <v>-0.30499999999999999</v>
      </c>
      <c r="F84">
        <v>0</v>
      </c>
      <c r="G84">
        <v>0</v>
      </c>
      <c r="H84" t="s">
        <v>231</v>
      </c>
      <c r="I84" t="s">
        <v>231</v>
      </c>
      <c r="J84" t="s">
        <v>231</v>
      </c>
      <c r="K84" t="s">
        <v>231</v>
      </c>
      <c r="L84">
        <v>1E-3</v>
      </c>
      <c r="M84" t="s">
        <v>25</v>
      </c>
    </row>
    <row r="85" spans="1:13" x14ac:dyDescent="0.15">
      <c r="A85" t="str">
        <f t="shared" si="1"/>
        <v>1755-1832</v>
      </c>
      <c r="B85">
        <v>1755</v>
      </c>
      <c r="C85">
        <v>1832</v>
      </c>
      <c r="D85">
        <v>0.4</v>
      </c>
      <c r="E85">
        <v>0.30399999999999999</v>
      </c>
      <c r="F85">
        <v>0</v>
      </c>
      <c r="G85">
        <v>0</v>
      </c>
      <c r="H85" t="s">
        <v>231</v>
      </c>
      <c r="I85" t="s">
        <v>231</v>
      </c>
      <c r="J85" t="s">
        <v>231</v>
      </c>
      <c r="K85" t="s">
        <v>231</v>
      </c>
      <c r="L85">
        <v>1E-3</v>
      </c>
      <c r="M85" t="s">
        <v>25</v>
      </c>
    </row>
    <row r="86" spans="1:13" x14ac:dyDescent="0.15">
      <c r="A86" t="str">
        <f t="shared" si="1"/>
        <v>1824-1912</v>
      </c>
      <c r="B86">
        <v>1824</v>
      </c>
      <c r="C86">
        <v>1912</v>
      </c>
      <c r="D86">
        <v>-0.4</v>
      </c>
      <c r="E86">
        <v>-0.30599999999999999</v>
      </c>
      <c r="F86">
        <v>0</v>
      </c>
      <c r="G86">
        <v>0</v>
      </c>
      <c r="H86" t="s">
        <v>231</v>
      </c>
      <c r="I86" t="s">
        <v>231</v>
      </c>
      <c r="J86" t="s">
        <v>231</v>
      </c>
      <c r="K86" t="s">
        <v>231</v>
      </c>
      <c r="L86">
        <v>1E-3</v>
      </c>
      <c r="M86" t="s">
        <v>25</v>
      </c>
    </row>
    <row r="87" spans="1:13" x14ac:dyDescent="0.15">
      <c r="A87" t="str">
        <f t="shared" si="1"/>
        <v>1837-1912</v>
      </c>
      <c r="B87">
        <v>1837</v>
      </c>
      <c r="C87">
        <v>1912</v>
      </c>
      <c r="D87">
        <v>0.4</v>
      </c>
      <c r="E87">
        <v>0.30599999999999999</v>
      </c>
      <c r="F87">
        <v>0</v>
      </c>
      <c r="G87">
        <v>0</v>
      </c>
      <c r="H87" t="s">
        <v>231</v>
      </c>
      <c r="I87" t="s">
        <v>231</v>
      </c>
      <c r="J87" t="s">
        <v>231</v>
      </c>
      <c r="K87" t="s">
        <v>231</v>
      </c>
      <c r="L87">
        <v>1E-3</v>
      </c>
      <c r="M87" t="s">
        <v>25</v>
      </c>
    </row>
    <row r="88" spans="1:13" x14ac:dyDescent="0.15">
      <c r="A88" t="str">
        <f t="shared" si="1"/>
        <v>1904-1992</v>
      </c>
      <c r="B88">
        <v>1904</v>
      </c>
      <c r="C88">
        <v>1992</v>
      </c>
      <c r="D88">
        <v>-0.4</v>
      </c>
      <c r="E88">
        <v>-0.30399999999999999</v>
      </c>
      <c r="F88">
        <v>0</v>
      </c>
      <c r="G88">
        <v>0</v>
      </c>
      <c r="H88" t="s">
        <v>231</v>
      </c>
      <c r="I88" t="s">
        <v>231</v>
      </c>
      <c r="J88" t="s">
        <v>231</v>
      </c>
      <c r="K88" t="s">
        <v>231</v>
      </c>
      <c r="L88">
        <v>1E-3</v>
      </c>
      <c r="M88" t="s">
        <v>25</v>
      </c>
    </row>
    <row r="89" spans="1:13" x14ac:dyDescent="0.15">
      <c r="A89" t="str">
        <f t="shared" si="1"/>
        <v>1917-1992</v>
      </c>
      <c r="B89">
        <v>1917</v>
      </c>
      <c r="C89">
        <v>1992</v>
      </c>
      <c r="D89">
        <v>0.4</v>
      </c>
      <c r="E89">
        <v>0.30399999999999999</v>
      </c>
      <c r="F89">
        <v>0</v>
      </c>
      <c r="G89">
        <v>0</v>
      </c>
      <c r="H89" t="s">
        <v>231</v>
      </c>
      <c r="I89" t="s">
        <v>231</v>
      </c>
      <c r="J89" t="s">
        <v>231</v>
      </c>
      <c r="K89" t="s">
        <v>231</v>
      </c>
      <c r="L89">
        <v>1E-3</v>
      </c>
      <c r="M89" t="s">
        <v>25</v>
      </c>
    </row>
    <row r="90" spans="1:13" x14ac:dyDescent="0.15">
      <c r="A90" t="str">
        <f t="shared" si="1"/>
        <v>1984-2072</v>
      </c>
      <c r="B90">
        <v>1984</v>
      </c>
      <c r="C90">
        <v>2072</v>
      </c>
      <c r="D90">
        <v>-0.4</v>
      </c>
      <c r="E90">
        <v>-0.30199999999999999</v>
      </c>
      <c r="F90">
        <v>0</v>
      </c>
      <c r="G90">
        <v>0</v>
      </c>
      <c r="H90" t="s">
        <v>231</v>
      </c>
      <c r="I90" t="s">
        <v>231</v>
      </c>
      <c r="J90" t="s">
        <v>231</v>
      </c>
      <c r="K90" t="s">
        <v>231</v>
      </c>
      <c r="L90">
        <v>1E-3</v>
      </c>
      <c r="M90" t="s">
        <v>25</v>
      </c>
    </row>
    <row r="91" spans="1:13" x14ac:dyDescent="0.15">
      <c r="A91" t="str">
        <f t="shared" si="1"/>
        <v>1997-2072</v>
      </c>
      <c r="B91">
        <v>1997</v>
      </c>
      <c r="C91">
        <v>2072</v>
      </c>
      <c r="D91">
        <v>0.4</v>
      </c>
      <c r="E91">
        <v>0.30199999999999999</v>
      </c>
      <c r="F91">
        <v>0</v>
      </c>
      <c r="G91">
        <v>0</v>
      </c>
      <c r="H91" t="s">
        <v>231</v>
      </c>
      <c r="I91" t="s">
        <v>231</v>
      </c>
      <c r="J91" t="s">
        <v>231</v>
      </c>
      <c r="K91" t="s">
        <v>231</v>
      </c>
      <c r="L91">
        <v>1E-3</v>
      </c>
      <c r="M91" t="s">
        <v>25</v>
      </c>
    </row>
    <row r="92" spans="1:13" x14ac:dyDescent="0.15">
      <c r="A92" t="str">
        <f t="shared" si="1"/>
        <v>2064-2152</v>
      </c>
      <c r="B92">
        <v>2064</v>
      </c>
      <c r="C92">
        <v>2152</v>
      </c>
      <c r="D92">
        <v>-0.39</v>
      </c>
      <c r="E92">
        <v>-0.3</v>
      </c>
      <c r="F92">
        <v>0</v>
      </c>
      <c r="G92">
        <v>0</v>
      </c>
      <c r="H92" t="s">
        <v>231</v>
      </c>
      <c r="I92" t="s">
        <v>231</v>
      </c>
      <c r="J92" t="s">
        <v>231</v>
      </c>
      <c r="K92" t="s">
        <v>231</v>
      </c>
      <c r="L92">
        <v>1E-3</v>
      </c>
      <c r="M92" t="s">
        <v>25</v>
      </c>
    </row>
    <row r="93" spans="1:13" x14ac:dyDescent="0.15">
      <c r="A93" t="str">
        <f t="shared" si="1"/>
        <v>2077-2152</v>
      </c>
      <c r="B93">
        <v>2077</v>
      </c>
      <c r="C93">
        <v>2152</v>
      </c>
      <c r="D93">
        <v>0.39</v>
      </c>
      <c r="E93">
        <v>0.29899999999999999</v>
      </c>
      <c r="F93">
        <v>0</v>
      </c>
      <c r="G93">
        <v>0</v>
      </c>
      <c r="H93" t="s">
        <v>231</v>
      </c>
      <c r="I93" t="s">
        <v>231</v>
      </c>
      <c r="J93" t="s">
        <v>231</v>
      </c>
      <c r="K93" t="s">
        <v>231</v>
      </c>
      <c r="L93">
        <v>1E-3</v>
      </c>
      <c r="M93" t="s">
        <v>25</v>
      </c>
    </row>
    <row r="94" spans="1:13" x14ac:dyDescent="0.15">
      <c r="A94" t="str">
        <f t="shared" si="1"/>
        <v>2144-2232</v>
      </c>
      <c r="B94">
        <v>2144</v>
      </c>
      <c r="C94">
        <v>2232</v>
      </c>
      <c r="D94">
        <v>-0.39</v>
      </c>
      <c r="E94">
        <v>-0.29499999999999998</v>
      </c>
      <c r="F94">
        <v>0</v>
      </c>
      <c r="G94">
        <v>0</v>
      </c>
      <c r="H94" t="s">
        <v>231</v>
      </c>
      <c r="I94" t="s">
        <v>231</v>
      </c>
      <c r="J94" t="s">
        <v>231</v>
      </c>
      <c r="K94" t="s">
        <v>231</v>
      </c>
      <c r="L94">
        <v>1E-3</v>
      </c>
      <c r="M94" t="s">
        <v>25</v>
      </c>
    </row>
    <row r="95" spans="1:13" x14ac:dyDescent="0.15">
      <c r="A95" t="str">
        <f t="shared" si="1"/>
        <v>2157-2232</v>
      </c>
      <c r="B95">
        <v>2157</v>
      </c>
      <c r="C95">
        <v>2232</v>
      </c>
      <c r="D95">
        <v>0.38</v>
      </c>
      <c r="E95">
        <v>0.29299999999999998</v>
      </c>
      <c r="F95">
        <v>0</v>
      </c>
      <c r="G95">
        <v>0</v>
      </c>
      <c r="H95" t="s">
        <v>231</v>
      </c>
      <c r="I95" t="s">
        <v>231</v>
      </c>
      <c r="J95" t="s">
        <v>231</v>
      </c>
      <c r="K95" t="s">
        <v>231</v>
      </c>
      <c r="L95">
        <v>1E-3</v>
      </c>
      <c r="M95" t="s">
        <v>25</v>
      </c>
    </row>
    <row r="96" spans="1:13" x14ac:dyDescent="0.15">
      <c r="A96" t="str">
        <f t="shared" si="1"/>
        <v>2224-2312</v>
      </c>
      <c r="B96">
        <v>2224</v>
      </c>
      <c r="C96">
        <v>2312</v>
      </c>
      <c r="D96">
        <v>-0.38</v>
      </c>
      <c r="E96">
        <v>-0.28799999999999998</v>
      </c>
      <c r="F96">
        <v>0</v>
      </c>
      <c r="G96">
        <v>0</v>
      </c>
      <c r="H96" t="s">
        <v>231</v>
      </c>
      <c r="I96" t="s">
        <v>231</v>
      </c>
      <c r="J96" t="s">
        <v>231</v>
      </c>
      <c r="K96" t="s">
        <v>231</v>
      </c>
      <c r="L96">
        <v>1E-3</v>
      </c>
      <c r="M96" t="s">
        <v>25</v>
      </c>
    </row>
    <row r="97" spans="1:13" x14ac:dyDescent="0.15">
      <c r="A97" t="str">
        <f t="shared" si="1"/>
        <v>2237-2312</v>
      </c>
      <c r="B97">
        <v>2237</v>
      </c>
      <c r="C97">
        <v>2312</v>
      </c>
      <c r="D97">
        <v>0.37</v>
      </c>
      <c r="E97">
        <v>0.28599999999999998</v>
      </c>
      <c r="F97">
        <v>0</v>
      </c>
      <c r="G97">
        <v>0</v>
      </c>
      <c r="H97" t="s">
        <v>231</v>
      </c>
      <c r="I97" t="s">
        <v>231</v>
      </c>
      <c r="J97" t="s">
        <v>231</v>
      </c>
      <c r="K97" t="s">
        <v>231</v>
      </c>
      <c r="L97">
        <v>1E-3</v>
      </c>
      <c r="M97" t="s">
        <v>25</v>
      </c>
    </row>
    <row r="98" spans="1:13" x14ac:dyDescent="0.15">
      <c r="A98" t="str">
        <f t="shared" si="1"/>
        <v>20-81</v>
      </c>
      <c r="B98">
        <v>20</v>
      </c>
      <c r="C98">
        <v>81</v>
      </c>
      <c r="D98">
        <v>-0.06</v>
      </c>
      <c r="E98">
        <v>-5.5E-2</v>
      </c>
      <c r="F98">
        <v>0</v>
      </c>
      <c r="G98">
        <v>0</v>
      </c>
      <c r="H98" t="s">
        <v>231</v>
      </c>
      <c r="I98" t="s">
        <v>231</v>
      </c>
      <c r="J98" t="s">
        <v>231</v>
      </c>
      <c r="K98" t="s">
        <v>231</v>
      </c>
      <c r="L98">
        <v>0</v>
      </c>
      <c r="M98" t="s">
        <v>25</v>
      </c>
    </row>
    <row r="99" spans="1:13" x14ac:dyDescent="0.15">
      <c r="A99" t="str">
        <f t="shared" si="1"/>
        <v>26-81</v>
      </c>
      <c r="B99">
        <v>26</v>
      </c>
      <c r="C99">
        <v>81</v>
      </c>
      <c r="D99">
        <v>0.06</v>
      </c>
      <c r="E99">
        <v>5.5E-2</v>
      </c>
      <c r="F99">
        <v>0</v>
      </c>
      <c r="G99">
        <v>0</v>
      </c>
      <c r="H99" t="s">
        <v>231</v>
      </c>
      <c r="I99" t="s">
        <v>231</v>
      </c>
      <c r="J99" t="s">
        <v>231</v>
      </c>
      <c r="K99" t="s">
        <v>231</v>
      </c>
      <c r="L99">
        <v>0</v>
      </c>
      <c r="M99" t="s">
        <v>25</v>
      </c>
    </row>
    <row r="100" spans="1:13" x14ac:dyDescent="0.15">
      <c r="A100" t="str">
        <f t="shared" si="1"/>
        <v>76-152</v>
      </c>
      <c r="B100">
        <v>76</v>
      </c>
      <c r="C100">
        <v>152</v>
      </c>
      <c r="D100">
        <v>-0.12</v>
      </c>
      <c r="E100">
        <v>-9.7000000000000003E-2</v>
      </c>
      <c r="F100">
        <v>0</v>
      </c>
      <c r="G100">
        <v>0</v>
      </c>
      <c r="H100" t="s">
        <v>231</v>
      </c>
      <c r="I100" t="s">
        <v>231</v>
      </c>
      <c r="J100" t="s">
        <v>231</v>
      </c>
      <c r="K100" t="s">
        <v>231</v>
      </c>
      <c r="L100">
        <v>0</v>
      </c>
      <c r="M100" t="s">
        <v>25</v>
      </c>
    </row>
    <row r="101" spans="1:13" x14ac:dyDescent="0.15">
      <c r="A101" t="str">
        <f t="shared" si="1"/>
        <v>90-152</v>
      </c>
      <c r="B101">
        <v>90</v>
      </c>
      <c r="C101">
        <v>152</v>
      </c>
      <c r="D101">
        <v>0.12</v>
      </c>
      <c r="E101">
        <v>9.7000000000000003E-2</v>
      </c>
      <c r="F101">
        <v>0</v>
      </c>
      <c r="G101">
        <v>0</v>
      </c>
      <c r="H101" t="s">
        <v>231</v>
      </c>
      <c r="I101" t="s">
        <v>231</v>
      </c>
      <c r="J101" t="s">
        <v>231</v>
      </c>
      <c r="K101" t="s">
        <v>231</v>
      </c>
      <c r="L101">
        <v>0</v>
      </c>
      <c r="M101" t="s">
        <v>25</v>
      </c>
    </row>
    <row r="102" spans="1:13" x14ac:dyDescent="0.15">
      <c r="A102" t="str">
        <f t="shared" si="1"/>
        <v>147-238</v>
      </c>
      <c r="B102">
        <v>147</v>
      </c>
      <c r="C102">
        <v>238</v>
      </c>
      <c r="D102">
        <v>-0.16</v>
      </c>
      <c r="E102">
        <v>-0.128</v>
      </c>
      <c r="F102">
        <v>0</v>
      </c>
      <c r="G102">
        <v>0</v>
      </c>
      <c r="H102" t="s">
        <v>231</v>
      </c>
      <c r="I102" t="s">
        <v>231</v>
      </c>
      <c r="J102" t="s">
        <v>231</v>
      </c>
      <c r="K102" t="s">
        <v>231</v>
      </c>
      <c r="L102">
        <v>0</v>
      </c>
      <c r="M102" t="s">
        <v>25</v>
      </c>
    </row>
    <row r="103" spans="1:13" x14ac:dyDescent="0.15">
      <c r="A103" t="str">
        <f t="shared" si="1"/>
        <v>161-238</v>
      </c>
      <c r="B103">
        <v>161</v>
      </c>
      <c r="C103">
        <v>238</v>
      </c>
      <c r="D103">
        <v>0.16</v>
      </c>
      <c r="E103">
        <v>0.128</v>
      </c>
      <c r="F103">
        <v>0</v>
      </c>
      <c r="G103">
        <v>0</v>
      </c>
      <c r="H103" t="s">
        <v>231</v>
      </c>
      <c r="I103" t="s">
        <v>231</v>
      </c>
      <c r="J103" t="s">
        <v>231</v>
      </c>
      <c r="K103" t="s">
        <v>231</v>
      </c>
      <c r="L103">
        <v>0</v>
      </c>
      <c r="M103" t="s">
        <v>25</v>
      </c>
    </row>
    <row r="104" spans="1:13" x14ac:dyDescent="0.15">
      <c r="A104" t="str">
        <f t="shared" si="1"/>
        <v>233-323</v>
      </c>
      <c r="B104">
        <v>233</v>
      </c>
      <c r="C104">
        <v>323</v>
      </c>
      <c r="D104">
        <v>-0.19</v>
      </c>
      <c r="E104">
        <v>-0.152</v>
      </c>
      <c r="F104">
        <v>0</v>
      </c>
      <c r="G104">
        <v>0</v>
      </c>
      <c r="H104" t="s">
        <v>231</v>
      </c>
      <c r="I104" t="s">
        <v>231</v>
      </c>
      <c r="J104" t="s">
        <v>231</v>
      </c>
      <c r="K104" t="s">
        <v>231</v>
      </c>
      <c r="L104">
        <v>0</v>
      </c>
      <c r="M104" t="s">
        <v>25</v>
      </c>
    </row>
    <row r="105" spans="1:13" x14ac:dyDescent="0.15">
      <c r="A105" t="str">
        <f t="shared" si="1"/>
        <v>246-323</v>
      </c>
      <c r="B105">
        <v>246</v>
      </c>
      <c r="C105">
        <v>323</v>
      </c>
      <c r="D105">
        <v>0.19</v>
      </c>
      <c r="E105">
        <v>0.152</v>
      </c>
      <c r="F105">
        <v>0</v>
      </c>
      <c r="G105">
        <v>0</v>
      </c>
      <c r="H105" t="s">
        <v>231</v>
      </c>
      <c r="I105" t="s">
        <v>231</v>
      </c>
      <c r="J105" t="s">
        <v>231</v>
      </c>
      <c r="K105" t="s">
        <v>231</v>
      </c>
      <c r="L105">
        <v>0</v>
      </c>
      <c r="M105" t="s">
        <v>25</v>
      </c>
    </row>
    <row r="106" spans="1:13" x14ac:dyDescent="0.15">
      <c r="A106" t="str">
        <f t="shared" si="1"/>
        <v>318-409</v>
      </c>
      <c r="B106">
        <v>318</v>
      </c>
      <c r="C106">
        <v>409</v>
      </c>
      <c r="D106">
        <v>-0.22</v>
      </c>
      <c r="E106">
        <v>-0.17499999999999999</v>
      </c>
      <c r="F106">
        <v>0</v>
      </c>
      <c r="G106">
        <v>0</v>
      </c>
      <c r="H106" t="s">
        <v>231</v>
      </c>
      <c r="I106" t="s">
        <v>231</v>
      </c>
      <c r="J106" t="s">
        <v>231</v>
      </c>
      <c r="K106" t="s">
        <v>231</v>
      </c>
      <c r="L106">
        <v>0</v>
      </c>
      <c r="M106" t="s">
        <v>25</v>
      </c>
    </row>
    <row r="107" spans="1:13" x14ac:dyDescent="0.15">
      <c r="A107" t="str">
        <f t="shared" si="1"/>
        <v>332-409</v>
      </c>
      <c r="B107">
        <v>332</v>
      </c>
      <c r="C107">
        <v>409</v>
      </c>
      <c r="D107">
        <v>0.22</v>
      </c>
      <c r="E107">
        <v>0.17499999999999999</v>
      </c>
      <c r="F107">
        <v>0</v>
      </c>
      <c r="G107">
        <v>0</v>
      </c>
      <c r="H107" t="s">
        <v>231</v>
      </c>
      <c r="I107" t="s">
        <v>231</v>
      </c>
      <c r="J107" t="s">
        <v>231</v>
      </c>
      <c r="K107" t="s">
        <v>231</v>
      </c>
      <c r="L107">
        <v>0</v>
      </c>
      <c r="M107" t="s">
        <v>25</v>
      </c>
    </row>
    <row r="108" spans="1:13" x14ac:dyDescent="0.15">
      <c r="A108" t="str">
        <f t="shared" si="1"/>
        <v>404-495</v>
      </c>
      <c r="B108">
        <v>404</v>
      </c>
      <c r="C108">
        <v>495</v>
      </c>
      <c r="D108">
        <v>-0.24</v>
      </c>
      <c r="E108">
        <v>-0.19500000000000001</v>
      </c>
      <c r="F108">
        <v>0</v>
      </c>
      <c r="G108">
        <v>0</v>
      </c>
      <c r="H108" t="s">
        <v>231</v>
      </c>
      <c r="I108" t="s">
        <v>231</v>
      </c>
      <c r="J108" t="s">
        <v>231</v>
      </c>
      <c r="K108" t="s">
        <v>231</v>
      </c>
      <c r="L108">
        <v>0</v>
      </c>
      <c r="M108" t="s">
        <v>25</v>
      </c>
    </row>
    <row r="109" spans="1:13" x14ac:dyDescent="0.15">
      <c r="A109" t="str">
        <f t="shared" si="1"/>
        <v>418-495</v>
      </c>
      <c r="B109">
        <v>418</v>
      </c>
      <c r="C109">
        <v>495</v>
      </c>
      <c r="D109">
        <v>0.24</v>
      </c>
      <c r="E109">
        <v>0.19500000000000001</v>
      </c>
      <c r="F109">
        <v>0</v>
      </c>
      <c r="G109">
        <v>0</v>
      </c>
      <c r="H109" t="s">
        <v>231</v>
      </c>
      <c r="I109" t="s">
        <v>231</v>
      </c>
      <c r="J109" t="s">
        <v>231</v>
      </c>
      <c r="K109" t="s">
        <v>231</v>
      </c>
      <c r="L109">
        <v>0</v>
      </c>
      <c r="M109" t="s">
        <v>25</v>
      </c>
    </row>
    <row r="110" spans="1:13" x14ac:dyDescent="0.15">
      <c r="A110" t="str">
        <f t="shared" si="1"/>
        <v>490-581</v>
      </c>
      <c r="B110">
        <v>490</v>
      </c>
      <c r="C110">
        <v>581</v>
      </c>
      <c r="D110">
        <v>-0.26</v>
      </c>
      <c r="E110">
        <v>-0.21099999999999999</v>
      </c>
      <c r="F110">
        <v>0</v>
      </c>
      <c r="G110">
        <v>0</v>
      </c>
      <c r="H110" t="s">
        <v>231</v>
      </c>
      <c r="I110" t="s">
        <v>231</v>
      </c>
      <c r="J110" t="s">
        <v>231</v>
      </c>
      <c r="K110" t="s">
        <v>231</v>
      </c>
      <c r="L110">
        <v>0</v>
      </c>
      <c r="M110" t="s">
        <v>25</v>
      </c>
    </row>
    <row r="111" spans="1:13" x14ac:dyDescent="0.15">
      <c r="A111" t="str">
        <f t="shared" si="1"/>
        <v>504-581</v>
      </c>
      <c r="B111">
        <v>504</v>
      </c>
      <c r="C111">
        <v>581</v>
      </c>
      <c r="D111">
        <v>0.26</v>
      </c>
      <c r="E111">
        <v>0.21099999999999999</v>
      </c>
      <c r="F111">
        <v>0</v>
      </c>
      <c r="G111">
        <v>0</v>
      </c>
      <c r="H111" t="s">
        <v>231</v>
      </c>
      <c r="I111" t="s">
        <v>231</v>
      </c>
      <c r="J111" t="s">
        <v>231</v>
      </c>
      <c r="K111" t="s">
        <v>231</v>
      </c>
      <c r="L111">
        <v>0</v>
      </c>
      <c r="M111" t="s">
        <v>25</v>
      </c>
    </row>
    <row r="112" spans="1:13" x14ac:dyDescent="0.15">
      <c r="A112" t="str">
        <f t="shared" si="1"/>
        <v>576-667</v>
      </c>
      <c r="B112">
        <v>576</v>
      </c>
      <c r="C112">
        <v>667</v>
      </c>
      <c r="D112">
        <v>-0.28000000000000003</v>
      </c>
      <c r="E112">
        <v>-0.22600000000000001</v>
      </c>
      <c r="F112">
        <v>0</v>
      </c>
      <c r="G112">
        <v>0</v>
      </c>
      <c r="H112" t="s">
        <v>231</v>
      </c>
      <c r="I112" t="s">
        <v>231</v>
      </c>
      <c r="J112" t="s">
        <v>231</v>
      </c>
      <c r="K112" t="s">
        <v>231</v>
      </c>
      <c r="L112">
        <v>0</v>
      </c>
      <c r="M112" t="s">
        <v>25</v>
      </c>
    </row>
    <row r="113" spans="1:13" x14ac:dyDescent="0.15">
      <c r="A113" t="str">
        <f t="shared" si="1"/>
        <v>590-667</v>
      </c>
      <c r="B113">
        <v>590</v>
      </c>
      <c r="C113">
        <v>667</v>
      </c>
      <c r="D113">
        <v>0.28000000000000003</v>
      </c>
      <c r="E113">
        <v>0.22600000000000001</v>
      </c>
      <c r="F113">
        <v>0</v>
      </c>
      <c r="G113">
        <v>0</v>
      </c>
      <c r="H113" t="s">
        <v>231</v>
      </c>
      <c r="I113" t="s">
        <v>231</v>
      </c>
      <c r="J113" t="s">
        <v>231</v>
      </c>
      <c r="K113" t="s">
        <v>231</v>
      </c>
      <c r="L113">
        <v>0</v>
      </c>
      <c r="M113" t="s">
        <v>25</v>
      </c>
    </row>
    <row r="114" spans="1:13" x14ac:dyDescent="0.15">
      <c r="A114" t="str">
        <f t="shared" si="1"/>
        <v>662-753</v>
      </c>
      <c r="B114">
        <v>662</v>
      </c>
      <c r="C114">
        <v>753</v>
      </c>
      <c r="D114">
        <v>-0.3</v>
      </c>
      <c r="E114">
        <v>-0.23899999999999999</v>
      </c>
      <c r="F114">
        <v>0</v>
      </c>
      <c r="G114">
        <v>0</v>
      </c>
      <c r="H114" t="s">
        <v>231</v>
      </c>
      <c r="I114" t="s">
        <v>231</v>
      </c>
      <c r="J114" t="s">
        <v>231</v>
      </c>
      <c r="K114" t="s">
        <v>231</v>
      </c>
      <c r="L114">
        <v>0</v>
      </c>
      <c r="M114" t="s">
        <v>25</v>
      </c>
    </row>
    <row r="115" spans="1:13" x14ac:dyDescent="0.15">
      <c r="A115" t="str">
        <f t="shared" si="1"/>
        <v>676-753</v>
      </c>
      <c r="B115">
        <v>676</v>
      </c>
      <c r="C115">
        <v>753</v>
      </c>
      <c r="D115">
        <v>0.3</v>
      </c>
      <c r="E115">
        <v>0.23899999999999999</v>
      </c>
      <c r="F115">
        <v>0</v>
      </c>
      <c r="G115">
        <v>0</v>
      </c>
      <c r="H115" t="s">
        <v>231</v>
      </c>
      <c r="I115" t="s">
        <v>231</v>
      </c>
      <c r="J115" t="s">
        <v>231</v>
      </c>
      <c r="K115" t="s">
        <v>231</v>
      </c>
      <c r="L115">
        <v>0</v>
      </c>
      <c r="M115" t="s">
        <v>25</v>
      </c>
    </row>
    <row r="116" spans="1:13" x14ac:dyDescent="0.15">
      <c r="A116" t="str">
        <f t="shared" si="1"/>
        <v>748-839</v>
      </c>
      <c r="B116">
        <v>748</v>
      </c>
      <c r="C116">
        <v>839</v>
      </c>
      <c r="D116">
        <v>-0.31</v>
      </c>
      <c r="E116">
        <v>-0.251</v>
      </c>
      <c r="F116">
        <v>0</v>
      </c>
      <c r="G116">
        <v>0</v>
      </c>
      <c r="H116" t="s">
        <v>231</v>
      </c>
      <c r="I116" t="s">
        <v>231</v>
      </c>
      <c r="J116" t="s">
        <v>231</v>
      </c>
      <c r="K116" t="s">
        <v>231</v>
      </c>
      <c r="L116">
        <v>0</v>
      </c>
      <c r="M116" t="s">
        <v>25</v>
      </c>
    </row>
    <row r="117" spans="1:13" x14ac:dyDescent="0.15">
      <c r="A117" t="str">
        <f t="shared" si="1"/>
        <v>762-839</v>
      </c>
      <c r="B117">
        <v>762</v>
      </c>
      <c r="C117">
        <v>839</v>
      </c>
      <c r="D117">
        <v>0.31</v>
      </c>
      <c r="E117">
        <v>0.251</v>
      </c>
      <c r="F117">
        <v>0</v>
      </c>
      <c r="G117">
        <v>0</v>
      </c>
      <c r="H117" t="s">
        <v>231</v>
      </c>
      <c r="I117" t="s">
        <v>231</v>
      </c>
      <c r="J117" t="s">
        <v>231</v>
      </c>
      <c r="K117" t="s">
        <v>231</v>
      </c>
      <c r="L117">
        <v>0</v>
      </c>
      <c r="M117" t="s">
        <v>25</v>
      </c>
    </row>
    <row r="118" spans="1:13" x14ac:dyDescent="0.15">
      <c r="A118" t="str">
        <f t="shared" si="1"/>
        <v>834-925</v>
      </c>
      <c r="B118">
        <v>834</v>
      </c>
      <c r="C118">
        <v>925</v>
      </c>
      <c r="D118">
        <v>-0.32</v>
      </c>
      <c r="E118">
        <v>-0.246</v>
      </c>
      <c r="F118">
        <v>0</v>
      </c>
      <c r="G118">
        <v>0</v>
      </c>
      <c r="H118" t="s">
        <v>231</v>
      </c>
      <c r="I118" t="s">
        <v>231</v>
      </c>
      <c r="J118" t="s">
        <v>231</v>
      </c>
      <c r="K118" t="s">
        <v>231</v>
      </c>
      <c r="L118">
        <v>0</v>
      </c>
      <c r="M118" t="s">
        <v>25</v>
      </c>
    </row>
    <row r="119" spans="1:13" x14ac:dyDescent="0.15">
      <c r="A119" t="str">
        <f t="shared" si="1"/>
        <v>848-925</v>
      </c>
      <c r="B119">
        <v>848</v>
      </c>
      <c r="C119">
        <v>925</v>
      </c>
      <c r="D119">
        <v>0.32</v>
      </c>
      <c r="E119">
        <v>0.246</v>
      </c>
      <c r="F119">
        <v>0</v>
      </c>
      <c r="G119">
        <v>0</v>
      </c>
      <c r="H119" t="s">
        <v>231</v>
      </c>
      <c r="I119" t="s">
        <v>231</v>
      </c>
      <c r="J119" t="s">
        <v>231</v>
      </c>
      <c r="K119" t="s">
        <v>231</v>
      </c>
      <c r="L119">
        <v>0</v>
      </c>
      <c r="M119" t="s">
        <v>25</v>
      </c>
    </row>
    <row r="120" spans="1:13" x14ac:dyDescent="0.15">
      <c r="A120" t="str">
        <f t="shared" si="1"/>
        <v>920-1009</v>
      </c>
      <c r="B120">
        <v>920</v>
      </c>
      <c r="C120">
        <v>1009</v>
      </c>
      <c r="D120">
        <v>-0.33</v>
      </c>
      <c r="E120">
        <v>-0.253</v>
      </c>
      <c r="F120">
        <v>0</v>
      </c>
      <c r="G120">
        <v>0</v>
      </c>
      <c r="H120" t="s">
        <v>231</v>
      </c>
      <c r="I120" t="s">
        <v>231</v>
      </c>
      <c r="J120" t="s">
        <v>231</v>
      </c>
      <c r="K120" t="s">
        <v>231</v>
      </c>
      <c r="L120">
        <v>0</v>
      </c>
      <c r="M120" t="s">
        <v>25</v>
      </c>
    </row>
    <row r="121" spans="1:13" x14ac:dyDescent="0.15">
      <c r="A121" t="str">
        <f t="shared" si="1"/>
        <v>934-1009</v>
      </c>
      <c r="B121">
        <v>934</v>
      </c>
      <c r="C121">
        <v>1009</v>
      </c>
      <c r="D121">
        <v>0.33</v>
      </c>
      <c r="E121">
        <v>0.253</v>
      </c>
      <c r="F121">
        <v>0</v>
      </c>
      <c r="G121">
        <v>0</v>
      </c>
      <c r="H121" t="s">
        <v>231</v>
      </c>
      <c r="I121" t="s">
        <v>231</v>
      </c>
      <c r="J121" t="s">
        <v>231</v>
      </c>
      <c r="K121" t="s">
        <v>231</v>
      </c>
      <c r="L121">
        <v>0</v>
      </c>
      <c r="M121" t="s">
        <v>25</v>
      </c>
    </row>
    <row r="122" spans="1:13" x14ac:dyDescent="0.15">
      <c r="A122" t="str">
        <f t="shared" si="1"/>
        <v>1004-1091</v>
      </c>
      <c r="B122">
        <v>1004</v>
      </c>
      <c r="C122">
        <v>1091</v>
      </c>
      <c r="D122">
        <v>-0.34</v>
      </c>
      <c r="E122">
        <v>-0.26</v>
      </c>
      <c r="F122">
        <v>0</v>
      </c>
      <c r="G122">
        <v>0</v>
      </c>
      <c r="H122" t="s">
        <v>231</v>
      </c>
      <c r="I122" t="s">
        <v>231</v>
      </c>
      <c r="J122" t="s">
        <v>231</v>
      </c>
      <c r="K122" t="s">
        <v>231</v>
      </c>
      <c r="L122">
        <v>0</v>
      </c>
      <c r="M122" t="s">
        <v>25</v>
      </c>
    </row>
    <row r="123" spans="1:13" x14ac:dyDescent="0.15">
      <c r="A123" t="str">
        <f t="shared" si="1"/>
        <v>1018-1091</v>
      </c>
      <c r="B123">
        <v>1018</v>
      </c>
      <c r="C123">
        <v>1091</v>
      </c>
      <c r="D123">
        <v>0.34</v>
      </c>
      <c r="E123">
        <v>0.26</v>
      </c>
      <c r="F123">
        <v>0</v>
      </c>
      <c r="G123">
        <v>0</v>
      </c>
      <c r="H123" t="s">
        <v>231</v>
      </c>
      <c r="I123" t="s">
        <v>231</v>
      </c>
      <c r="J123" t="s">
        <v>231</v>
      </c>
      <c r="K123" t="s">
        <v>231</v>
      </c>
      <c r="L123">
        <v>0</v>
      </c>
      <c r="M123" t="s">
        <v>25</v>
      </c>
    </row>
    <row r="124" spans="1:13" x14ac:dyDescent="0.15">
      <c r="A124" t="str">
        <f t="shared" si="1"/>
        <v>1086-1173</v>
      </c>
      <c r="B124">
        <v>1086</v>
      </c>
      <c r="C124">
        <v>1173</v>
      </c>
      <c r="D124">
        <v>-0.35</v>
      </c>
      <c r="E124">
        <v>-0.28199999999999997</v>
      </c>
      <c r="F124">
        <v>0</v>
      </c>
      <c r="G124">
        <v>0</v>
      </c>
      <c r="H124" t="s">
        <v>231</v>
      </c>
      <c r="I124" t="s">
        <v>231</v>
      </c>
      <c r="J124" t="s">
        <v>231</v>
      </c>
      <c r="K124" t="s">
        <v>231</v>
      </c>
      <c r="L124">
        <v>0</v>
      </c>
      <c r="M124" t="s">
        <v>25</v>
      </c>
    </row>
    <row r="125" spans="1:13" x14ac:dyDescent="0.15">
      <c r="A125" t="str">
        <f t="shared" si="1"/>
        <v>1100-1173</v>
      </c>
      <c r="B125">
        <v>1100</v>
      </c>
      <c r="C125">
        <v>1173</v>
      </c>
      <c r="D125">
        <v>0.35</v>
      </c>
      <c r="E125">
        <v>0.28199999999999997</v>
      </c>
      <c r="F125">
        <v>0</v>
      </c>
      <c r="G125">
        <v>0</v>
      </c>
      <c r="H125" t="s">
        <v>231</v>
      </c>
      <c r="I125" t="s">
        <v>231</v>
      </c>
      <c r="J125" t="s">
        <v>231</v>
      </c>
      <c r="K125" t="s">
        <v>231</v>
      </c>
      <c r="L125">
        <v>0</v>
      </c>
      <c r="M125" t="s">
        <v>25</v>
      </c>
    </row>
    <row r="126" spans="1:13" x14ac:dyDescent="0.15">
      <c r="A126" t="str">
        <f t="shared" si="1"/>
        <v>1168-1256</v>
      </c>
      <c r="B126">
        <v>1168</v>
      </c>
      <c r="C126">
        <v>1256</v>
      </c>
      <c r="D126">
        <v>-0.36</v>
      </c>
      <c r="E126">
        <v>-0.28699999999999998</v>
      </c>
      <c r="F126">
        <v>0</v>
      </c>
      <c r="G126">
        <v>0</v>
      </c>
      <c r="H126" t="s">
        <v>231</v>
      </c>
      <c r="I126" t="s">
        <v>231</v>
      </c>
      <c r="J126" t="s">
        <v>231</v>
      </c>
      <c r="K126" t="s">
        <v>231</v>
      </c>
      <c r="L126">
        <v>1E-3</v>
      </c>
      <c r="M126" t="s">
        <v>25</v>
      </c>
    </row>
    <row r="127" spans="1:13" x14ac:dyDescent="0.15">
      <c r="A127" t="str">
        <f t="shared" si="1"/>
        <v>1182-1256</v>
      </c>
      <c r="B127">
        <v>1182</v>
      </c>
      <c r="C127">
        <v>1256</v>
      </c>
      <c r="D127">
        <v>0.36</v>
      </c>
      <c r="E127">
        <v>0.28699999999999998</v>
      </c>
      <c r="F127">
        <v>0</v>
      </c>
      <c r="G127">
        <v>0</v>
      </c>
      <c r="H127" t="s">
        <v>231</v>
      </c>
      <c r="I127" t="s">
        <v>231</v>
      </c>
      <c r="J127" t="s">
        <v>231</v>
      </c>
      <c r="K127" t="s">
        <v>231</v>
      </c>
      <c r="L127">
        <v>1E-3</v>
      </c>
      <c r="M127" t="s">
        <v>25</v>
      </c>
    </row>
    <row r="128" spans="1:13" x14ac:dyDescent="0.15">
      <c r="A128" t="str">
        <f t="shared" si="1"/>
        <v>1251-1339</v>
      </c>
      <c r="B128">
        <v>1251</v>
      </c>
      <c r="C128">
        <v>1339</v>
      </c>
      <c r="D128">
        <v>-0.35</v>
      </c>
      <c r="E128">
        <v>-0.318</v>
      </c>
      <c r="F128">
        <v>0</v>
      </c>
      <c r="G128">
        <v>0</v>
      </c>
      <c r="H128" t="s">
        <v>231</v>
      </c>
      <c r="I128" t="s">
        <v>231</v>
      </c>
      <c r="J128" t="s">
        <v>231</v>
      </c>
      <c r="K128" t="s">
        <v>231</v>
      </c>
      <c r="L128">
        <v>1E-3</v>
      </c>
      <c r="M128" t="s">
        <v>25</v>
      </c>
    </row>
    <row r="129" spans="1:13" x14ac:dyDescent="0.15">
      <c r="A129" t="str">
        <f t="shared" si="1"/>
        <v>1266-1339</v>
      </c>
      <c r="B129">
        <v>1266</v>
      </c>
      <c r="C129">
        <v>1339</v>
      </c>
      <c r="D129">
        <v>0.35</v>
      </c>
      <c r="E129">
        <v>0.318</v>
      </c>
      <c r="F129">
        <v>0</v>
      </c>
      <c r="G129">
        <v>0</v>
      </c>
      <c r="H129" t="s">
        <v>231</v>
      </c>
      <c r="I129" t="s">
        <v>231</v>
      </c>
      <c r="J129" t="s">
        <v>231</v>
      </c>
      <c r="K129" t="s">
        <v>231</v>
      </c>
      <c r="L129">
        <v>1E-3</v>
      </c>
      <c r="M129" t="s">
        <v>25</v>
      </c>
    </row>
    <row r="130" spans="1:13" x14ac:dyDescent="0.15">
      <c r="A130" t="str">
        <f t="shared" si="1"/>
        <v>1334-1421</v>
      </c>
      <c r="B130">
        <v>1334</v>
      </c>
      <c r="C130">
        <v>1421</v>
      </c>
      <c r="D130">
        <v>-0.36</v>
      </c>
      <c r="E130">
        <v>-0.28399999999999997</v>
      </c>
      <c r="F130">
        <v>0</v>
      </c>
      <c r="G130">
        <v>0</v>
      </c>
      <c r="H130" t="s">
        <v>231</v>
      </c>
      <c r="I130" t="s">
        <v>231</v>
      </c>
      <c r="J130" t="s">
        <v>231</v>
      </c>
      <c r="K130" t="s">
        <v>231</v>
      </c>
      <c r="L130">
        <v>1E-3</v>
      </c>
      <c r="M130" t="s">
        <v>25</v>
      </c>
    </row>
    <row r="131" spans="1:13" x14ac:dyDescent="0.15">
      <c r="A131" t="str">
        <f t="shared" si="1"/>
        <v>1348-1421</v>
      </c>
      <c r="B131">
        <v>1348</v>
      </c>
      <c r="C131">
        <v>1421</v>
      </c>
      <c r="D131">
        <v>0.36</v>
      </c>
      <c r="E131">
        <v>0.28399999999999997</v>
      </c>
      <c r="F131">
        <v>0</v>
      </c>
      <c r="G131">
        <v>0</v>
      </c>
      <c r="H131" t="s">
        <v>231</v>
      </c>
      <c r="I131" t="s">
        <v>231</v>
      </c>
      <c r="J131" t="s">
        <v>231</v>
      </c>
      <c r="K131" t="s">
        <v>231</v>
      </c>
      <c r="L131">
        <v>1E-3</v>
      </c>
      <c r="M131" t="s">
        <v>25</v>
      </c>
    </row>
    <row r="132" spans="1:13" x14ac:dyDescent="0.15">
      <c r="A132" t="str">
        <f t="shared" si="1"/>
        <v>1416-1503</v>
      </c>
      <c r="B132">
        <v>1416</v>
      </c>
      <c r="C132">
        <v>1503</v>
      </c>
      <c r="D132">
        <v>-0.37</v>
      </c>
      <c r="E132">
        <v>-0.29299999999999998</v>
      </c>
      <c r="F132">
        <v>0</v>
      </c>
      <c r="G132">
        <v>0</v>
      </c>
      <c r="H132" t="s">
        <v>231</v>
      </c>
      <c r="I132" t="s">
        <v>231</v>
      </c>
      <c r="J132" t="s">
        <v>231</v>
      </c>
      <c r="K132" t="s">
        <v>231</v>
      </c>
      <c r="L132">
        <v>1E-3</v>
      </c>
      <c r="M132" t="s">
        <v>25</v>
      </c>
    </row>
    <row r="133" spans="1:13" x14ac:dyDescent="0.15">
      <c r="A133" t="str">
        <f t="shared" si="1"/>
        <v>1430-1503</v>
      </c>
      <c r="B133">
        <v>1430</v>
      </c>
      <c r="C133">
        <v>1503</v>
      </c>
      <c r="D133">
        <v>0.37</v>
      </c>
      <c r="E133">
        <v>0.29299999999999998</v>
      </c>
      <c r="F133">
        <v>0</v>
      </c>
      <c r="G133">
        <v>0</v>
      </c>
      <c r="H133" t="s">
        <v>231</v>
      </c>
      <c r="I133" t="s">
        <v>231</v>
      </c>
      <c r="J133" t="s">
        <v>231</v>
      </c>
      <c r="K133" t="s">
        <v>231</v>
      </c>
      <c r="L133">
        <v>1E-3</v>
      </c>
      <c r="M133" t="s">
        <v>25</v>
      </c>
    </row>
    <row r="134" spans="1:13" x14ac:dyDescent="0.15">
      <c r="A134" t="str">
        <f t="shared" si="1"/>
        <v>1498-1585</v>
      </c>
      <c r="B134">
        <v>1498</v>
      </c>
      <c r="C134">
        <v>1585</v>
      </c>
      <c r="D134">
        <v>-0.37</v>
      </c>
      <c r="E134">
        <v>-0.29599999999999999</v>
      </c>
      <c r="F134">
        <v>0</v>
      </c>
      <c r="G134">
        <v>0</v>
      </c>
      <c r="H134" t="s">
        <v>231</v>
      </c>
      <c r="I134" t="s">
        <v>231</v>
      </c>
      <c r="J134" t="s">
        <v>231</v>
      </c>
      <c r="K134" t="s">
        <v>231</v>
      </c>
      <c r="L134">
        <v>1E-3</v>
      </c>
      <c r="M134" t="s">
        <v>25</v>
      </c>
    </row>
    <row r="135" spans="1:13" x14ac:dyDescent="0.15">
      <c r="A135" t="str">
        <f t="shared" si="1"/>
        <v>1512-1585</v>
      </c>
      <c r="B135">
        <v>1512</v>
      </c>
      <c r="C135">
        <v>1585</v>
      </c>
      <c r="D135">
        <v>0.37</v>
      </c>
      <c r="E135">
        <v>0.29599999999999999</v>
      </c>
      <c r="F135">
        <v>0</v>
      </c>
      <c r="G135">
        <v>0</v>
      </c>
      <c r="H135" t="s">
        <v>231</v>
      </c>
      <c r="I135" t="s">
        <v>231</v>
      </c>
      <c r="J135" t="s">
        <v>231</v>
      </c>
      <c r="K135" t="s">
        <v>231</v>
      </c>
      <c r="L135">
        <v>1E-3</v>
      </c>
      <c r="M135" t="s">
        <v>25</v>
      </c>
    </row>
    <row r="136" spans="1:13" x14ac:dyDescent="0.15">
      <c r="A136" t="str">
        <f t="shared" si="1"/>
        <v>1580-1667</v>
      </c>
      <c r="B136">
        <v>1580</v>
      </c>
      <c r="C136">
        <v>1667</v>
      </c>
      <c r="D136">
        <v>-0.38</v>
      </c>
      <c r="E136">
        <v>-0.30399999999999999</v>
      </c>
      <c r="F136">
        <v>0</v>
      </c>
      <c r="G136">
        <v>0</v>
      </c>
      <c r="H136" t="s">
        <v>231</v>
      </c>
      <c r="I136" t="s">
        <v>231</v>
      </c>
      <c r="J136" t="s">
        <v>231</v>
      </c>
      <c r="K136" t="s">
        <v>231</v>
      </c>
      <c r="L136">
        <v>1E-3</v>
      </c>
      <c r="M136" t="s">
        <v>25</v>
      </c>
    </row>
    <row r="137" spans="1:13" x14ac:dyDescent="0.15">
      <c r="A137" t="str">
        <f t="shared" si="1"/>
        <v>1594-1667</v>
      </c>
      <c r="B137">
        <v>1594</v>
      </c>
      <c r="C137">
        <v>1667</v>
      </c>
      <c r="D137">
        <v>0.38</v>
      </c>
      <c r="E137">
        <v>0.30399999999999999</v>
      </c>
      <c r="F137">
        <v>0</v>
      </c>
      <c r="G137">
        <v>0</v>
      </c>
      <c r="H137" t="s">
        <v>231</v>
      </c>
      <c r="I137" t="s">
        <v>231</v>
      </c>
      <c r="J137" t="s">
        <v>231</v>
      </c>
      <c r="K137" t="s">
        <v>231</v>
      </c>
      <c r="L137">
        <v>1E-3</v>
      </c>
      <c r="M137" t="s">
        <v>25</v>
      </c>
    </row>
    <row r="138" spans="1:13" x14ac:dyDescent="0.15">
      <c r="A138" t="str">
        <f t="shared" si="1"/>
        <v>1662-1750</v>
      </c>
      <c r="B138">
        <v>1662</v>
      </c>
      <c r="C138">
        <v>1750</v>
      </c>
      <c r="D138">
        <v>-0.37</v>
      </c>
      <c r="E138">
        <v>-0.35799999999999998</v>
      </c>
      <c r="F138">
        <v>0</v>
      </c>
      <c r="G138">
        <v>0</v>
      </c>
      <c r="H138" t="s">
        <v>231</v>
      </c>
      <c r="I138" t="s">
        <v>231</v>
      </c>
      <c r="J138" t="s">
        <v>231</v>
      </c>
      <c r="K138" t="s">
        <v>231</v>
      </c>
      <c r="L138">
        <v>1E-3</v>
      </c>
      <c r="M138" t="s">
        <v>25</v>
      </c>
    </row>
    <row r="139" spans="1:13" x14ac:dyDescent="0.15">
      <c r="A139" t="str">
        <f t="shared" ref="A139:A153" si="2">B139&amp;"-"&amp;C139</f>
        <v>1676-1750</v>
      </c>
      <c r="B139">
        <v>1676</v>
      </c>
      <c r="C139">
        <v>1750</v>
      </c>
      <c r="D139">
        <v>0.38</v>
      </c>
      <c r="E139">
        <v>0.35799999999999998</v>
      </c>
      <c r="F139">
        <v>0</v>
      </c>
      <c r="G139">
        <v>0</v>
      </c>
      <c r="H139" t="s">
        <v>231</v>
      </c>
      <c r="I139" t="s">
        <v>231</v>
      </c>
      <c r="J139" t="s">
        <v>231</v>
      </c>
      <c r="K139" t="s">
        <v>231</v>
      </c>
      <c r="L139">
        <v>1E-3</v>
      </c>
      <c r="M139" t="s">
        <v>25</v>
      </c>
    </row>
    <row r="140" spans="1:13" x14ac:dyDescent="0.15">
      <c r="A140" t="str">
        <f t="shared" si="2"/>
        <v>1745-1833</v>
      </c>
      <c r="B140">
        <v>1745</v>
      </c>
      <c r="C140">
        <v>1833</v>
      </c>
      <c r="D140">
        <v>-0.38</v>
      </c>
      <c r="E140">
        <v>-0.29299999999999998</v>
      </c>
      <c r="F140">
        <v>0</v>
      </c>
      <c r="G140">
        <v>0</v>
      </c>
      <c r="H140" t="s">
        <v>231</v>
      </c>
      <c r="I140" t="s">
        <v>231</v>
      </c>
      <c r="J140" t="s">
        <v>231</v>
      </c>
      <c r="K140" t="s">
        <v>231</v>
      </c>
      <c r="L140">
        <v>1E-3</v>
      </c>
      <c r="M140" t="s">
        <v>25</v>
      </c>
    </row>
    <row r="141" spans="1:13" x14ac:dyDescent="0.15">
      <c r="A141" t="str">
        <f t="shared" si="2"/>
        <v>1760-1833</v>
      </c>
      <c r="B141">
        <v>1760</v>
      </c>
      <c r="C141">
        <v>1833</v>
      </c>
      <c r="D141">
        <v>0.38</v>
      </c>
      <c r="E141">
        <v>0.29299999999999998</v>
      </c>
      <c r="F141">
        <v>0</v>
      </c>
      <c r="G141">
        <v>0</v>
      </c>
      <c r="H141" t="s">
        <v>231</v>
      </c>
      <c r="I141" t="s">
        <v>231</v>
      </c>
      <c r="J141" t="s">
        <v>231</v>
      </c>
      <c r="K141" t="s">
        <v>231</v>
      </c>
      <c r="L141">
        <v>1E-3</v>
      </c>
      <c r="M141" t="s">
        <v>25</v>
      </c>
    </row>
    <row r="142" spans="1:13" x14ac:dyDescent="0.15">
      <c r="A142" t="str">
        <f t="shared" si="2"/>
        <v>1828-1913</v>
      </c>
      <c r="B142">
        <v>1828</v>
      </c>
      <c r="C142">
        <v>1913</v>
      </c>
      <c r="D142">
        <v>-0.39</v>
      </c>
      <c r="E142">
        <v>-0.29599999999999999</v>
      </c>
      <c r="F142">
        <v>0</v>
      </c>
      <c r="G142">
        <v>0</v>
      </c>
      <c r="H142" t="s">
        <v>231</v>
      </c>
      <c r="I142" t="s">
        <v>231</v>
      </c>
      <c r="J142" t="s">
        <v>231</v>
      </c>
      <c r="K142" t="s">
        <v>231</v>
      </c>
      <c r="L142">
        <v>1E-3</v>
      </c>
      <c r="M142" t="s">
        <v>25</v>
      </c>
    </row>
    <row r="143" spans="1:13" x14ac:dyDescent="0.15">
      <c r="A143" t="str">
        <f t="shared" si="2"/>
        <v>1841-1913</v>
      </c>
      <c r="B143">
        <v>1841</v>
      </c>
      <c r="C143">
        <v>1913</v>
      </c>
      <c r="D143">
        <v>0.39</v>
      </c>
      <c r="E143">
        <v>0.29599999999999999</v>
      </c>
      <c r="F143">
        <v>0</v>
      </c>
      <c r="G143">
        <v>0</v>
      </c>
      <c r="H143" t="s">
        <v>231</v>
      </c>
      <c r="I143" t="s">
        <v>231</v>
      </c>
      <c r="J143" t="s">
        <v>231</v>
      </c>
      <c r="K143" t="s">
        <v>231</v>
      </c>
      <c r="L143">
        <v>1E-3</v>
      </c>
      <c r="M143" t="s">
        <v>25</v>
      </c>
    </row>
    <row r="144" spans="1:13" x14ac:dyDescent="0.15">
      <c r="A144" t="str">
        <f t="shared" si="2"/>
        <v>1908-1993</v>
      </c>
      <c r="B144">
        <v>1908</v>
      </c>
      <c r="C144">
        <v>1993</v>
      </c>
      <c r="D144">
        <v>-0.39</v>
      </c>
      <c r="E144">
        <v>-0.29499999999999998</v>
      </c>
      <c r="F144">
        <v>0</v>
      </c>
      <c r="G144">
        <v>0</v>
      </c>
      <c r="H144" t="s">
        <v>231</v>
      </c>
      <c r="I144" t="s">
        <v>231</v>
      </c>
      <c r="J144" t="s">
        <v>231</v>
      </c>
      <c r="K144" t="s">
        <v>231</v>
      </c>
      <c r="L144">
        <v>1E-3</v>
      </c>
      <c r="M144" t="s">
        <v>25</v>
      </c>
    </row>
    <row r="145" spans="1:13" x14ac:dyDescent="0.15">
      <c r="A145" t="str">
        <f t="shared" si="2"/>
        <v>1921-1993</v>
      </c>
      <c r="B145">
        <v>1921</v>
      </c>
      <c r="C145">
        <v>1993</v>
      </c>
      <c r="D145">
        <v>0.39</v>
      </c>
      <c r="E145">
        <v>0.29499999999999998</v>
      </c>
      <c r="F145">
        <v>0</v>
      </c>
      <c r="G145">
        <v>0</v>
      </c>
      <c r="H145" t="s">
        <v>231</v>
      </c>
      <c r="I145" t="s">
        <v>231</v>
      </c>
      <c r="J145" t="s">
        <v>231</v>
      </c>
      <c r="K145" t="s">
        <v>231</v>
      </c>
      <c r="L145">
        <v>1E-3</v>
      </c>
      <c r="M145" t="s">
        <v>25</v>
      </c>
    </row>
    <row r="146" spans="1:13" x14ac:dyDescent="0.15">
      <c r="A146" t="str">
        <f t="shared" si="2"/>
        <v>1988-2073</v>
      </c>
      <c r="B146">
        <v>1988</v>
      </c>
      <c r="C146">
        <v>2073</v>
      </c>
      <c r="D146">
        <v>-0.38</v>
      </c>
      <c r="E146">
        <v>-0.29299999999999998</v>
      </c>
      <c r="F146">
        <v>0</v>
      </c>
      <c r="G146">
        <v>0</v>
      </c>
      <c r="H146" t="s">
        <v>231</v>
      </c>
      <c r="I146" t="s">
        <v>231</v>
      </c>
      <c r="J146" t="s">
        <v>231</v>
      </c>
      <c r="K146" t="s">
        <v>231</v>
      </c>
      <c r="L146">
        <v>1E-3</v>
      </c>
      <c r="M146" t="s">
        <v>25</v>
      </c>
    </row>
    <row r="147" spans="1:13" x14ac:dyDescent="0.15">
      <c r="A147" t="str">
        <f t="shared" si="2"/>
        <v>2001-2073</v>
      </c>
      <c r="B147">
        <v>2001</v>
      </c>
      <c r="C147">
        <v>2073</v>
      </c>
      <c r="D147">
        <v>0.38</v>
      </c>
      <c r="E147">
        <v>0.29399999999999998</v>
      </c>
      <c r="F147">
        <v>0</v>
      </c>
      <c r="G147">
        <v>0</v>
      </c>
      <c r="H147" t="s">
        <v>231</v>
      </c>
      <c r="I147" t="s">
        <v>231</v>
      </c>
      <c r="J147" t="s">
        <v>231</v>
      </c>
      <c r="K147" t="s">
        <v>231</v>
      </c>
      <c r="L147">
        <v>1E-3</v>
      </c>
      <c r="M147" t="s">
        <v>25</v>
      </c>
    </row>
    <row r="148" spans="1:13" x14ac:dyDescent="0.15">
      <c r="A148" t="str">
        <f t="shared" si="2"/>
        <v>2068-2153</v>
      </c>
      <c r="B148">
        <v>2068</v>
      </c>
      <c r="C148">
        <v>2153</v>
      </c>
      <c r="D148">
        <v>-0.38</v>
      </c>
      <c r="E148">
        <v>-0.29099999999999998</v>
      </c>
      <c r="F148">
        <v>0</v>
      </c>
      <c r="G148">
        <v>0</v>
      </c>
      <c r="H148" t="s">
        <v>231</v>
      </c>
      <c r="I148" t="s">
        <v>231</v>
      </c>
      <c r="J148" t="s">
        <v>231</v>
      </c>
      <c r="K148" t="s">
        <v>231</v>
      </c>
      <c r="L148">
        <v>1E-3</v>
      </c>
      <c r="M148" t="s">
        <v>25</v>
      </c>
    </row>
    <row r="149" spans="1:13" x14ac:dyDescent="0.15">
      <c r="A149" t="str">
        <f t="shared" si="2"/>
        <v>2081-2153</v>
      </c>
      <c r="B149">
        <v>2081</v>
      </c>
      <c r="C149">
        <v>2153</v>
      </c>
      <c r="D149">
        <v>0.38</v>
      </c>
      <c r="E149">
        <v>0.29199999999999998</v>
      </c>
      <c r="F149">
        <v>0</v>
      </c>
      <c r="G149">
        <v>0</v>
      </c>
      <c r="H149" t="s">
        <v>231</v>
      </c>
      <c r="I149" t="s">
        <v>231</v>
      </c>
      <c r="J149" t="s">
        <v>231</v>
      </c>
      <c r="K149" t="s">
        <v>231</v>
      </c>
      <c r="L149">
        <v>1E-3</v>
      </c>
      <c r="M149" t="s">
        <v>25</v>
      </c>
    </row>
    <row r="150" spans="1:13" x14ac:dyDescent="0.15">
      <c r="A150" t="str">
        <f t="shared" si="2"/>
        <v>2148-2233</v>
      </c>
      <c r="B150">
        <v>2148</v>
      </c>
      <c r="C150">
        <v>2233</v>
      </c>
      <c r="D150">
        <v>-0.37</v>
      </c>
      <c r="E150">
        <v>-0.28499999999999998</v>
      </c>
      <c r="F150">
        <v>0</v>
      </c>
      <c r="G150">
        <v>0</v>
      </c>
      <c r="H150" t="s">
        <v>231</v>
      </c>
      <c r="I150" t="s">
        <v>231</v>
      </c>
      <c r="J150" t="s">
        <v>231</v>
      </c>
      <c r="K150" t="s">
        <v>231</v>
      </c>
      <c r="L150">
        <v>1E-3</v>
      </c>
      <c r="M150" t="s">
        <v>25</v>
      </c>
    </row>
    <row r="151" spans="1:13" x14ac:dyDescent="0.15">
      <c r="A151" t="str">
        <f t="shared" si="2"/>
        <v>2161-2233</v>
      </c>
      <c r="B151">
        <v>2161</v>
      </c>
      <c r="C151">
        <v>2233</v>
      </c>
      <c r="D151">
        <v>0.38</v>
      </c>
      <c r="E151">
        <v>0.28699999999999998</v>
      </c>
      <c r="F151">
        <v>0</v>
      </c>
      <c r="G151">
        <v>0</v>
      </c>
      <c r="H151" t="s">
        <v>231</v>
      </c>
      <c r="I151" t="s">
        <v>231</v>
      </c>
      <c r="J151" t="s">
        <v>231</v>
      </c>
      <c r="K151" t="s">
        <v>231</v>
      </c>
      <c r="L151">
        <v>1E-3</v>
      </c>
      <c r="M151" t="s">
        <v>25</v>
      </c>
    </row>
    <row r="152" spans="1:13" x14ac:dyDescent="0.15">
      <c r="A152" t="str">
        <f t="shared" si="2"/>
        <v>2228-2313</v>
      </c>
      <c r="B152">
        <v>2228</v>
      </c>
      <c r="C152">
        <v>2313</v>
      </c>
      <c r="D152">
        <v>-0.36</v>
      </c>
      <c r="E152">
        <v>-0.27900000000000003</v>
      </c>
      <c r="F152">
        <v>0</v>
      </c>
      <c r="G152">
        <v>0</v>
      </c>
      <c r="H152" t="s">
        <v>231</v>
      </c>
      <c r="I152" t="s">
        <v>231</v>
      </c>
      <c r="J152" t="s">
        <v>231</v>
      </c>
      <c r="K152" t="s">
        <v>231</v>
      </c>
      <c r="L152">
        <v>1E-3</v>
      </c>
      <c r="M152" t="s">
        <v>25</v>
      </c>
    </row>
    <row r="153" spans="1:13" x14ac:dyDescent="0.15">
      <c r="A153" t="str">
        <f t="shared" si="2"/>
        <v>2241-2313</v>
      </c>
      <c r="B153">
        <v>2241</v>
      </c>
      <c r="C153">
        <v>2313</v>
      </c>
      <c r="D153">
        <v>0.37</v>
      </c>
      <c r="E153">
        <v>0.28100000000000003</v>
      </c>
      <c r="F153">
        <v>0</v>
      </c>
      <c r="G153">
        <v>0</v>
      </c>
      <c r="H153" t="s">
        <v>231</v>
      </c>
      <c r="I153" t="s">
        <v>231</v>
      </c>
      <c r="J153" t="s">
        <v>231</v>
      </c>
      <c r="K153" t="s">
        <v>231</v>
      </c>
      <c r="L153">
        <v>1E-3</v>
      </c>
      <c r="M153" t="s">
        <v>25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:M1"/>
    </sheetView>
  </sheetViews>
  <sheetFormatPr defaultRowHeight="13.5" x14ac:dyDescent="0.15"/>
  <cols>
    <col min="1" max="1" width="5.25" style="24" bestFit="1" customWidth="1"/>
    <col min="2" max="3" width="10.5" style="24" bestFit="1" customWidth="1"/>
    <col min="4" max="11" width="5.125" style="24" bestFit="1" customWidth="1"/>
    <col min="12" max="15" width="10.5" style="24" bestFit="1" customWidth="1"/>
    <col min="16" max="17" width="5.125" style="24" bestFit="1" customWidth="1"/>
    <col min="18" max="18" width="10.5" style="24" bestFit="1" customWidth="1"/>
    <col min="19" max="19" width="5.125" style="24" bestFit="1" customWidth="1"/>
    <col min="20" max="20" width="10.5" style="24" bestFit="1" customWidth="1"/>
    <col min="21" max="23" width="5.125" style="24" bestFit="1" customWidth="1"/>
    <col min="24" max="25" width="10.5" style="24" bestFit="1" customWidth="1"/>
  </cols>
  <sheetData>
    <row r="1" spans="1:25" x14ac:dyDescent="0.15">
      <c r="A1" s="10" t="s">
        <v>235</v>
      </c>
      <c r="B1" s="41" t="s">
        <v>236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  <c r="N1" s="41" t="s">
        <v>237</v>
      </c>
      <c r="O1" s="42"/>
      <c r="P1" s="42"/>
      <c r="Q1" s="42"/>
      <c r="R1" s="42"/>
      <c r="S1" s="42"/>
      <c r="T1" s="42"/>
      <c r="U1" s="42"/>
      <c r="V1" s="42"/>
      <c r="W1" s="42"/>
      <c r="X1" s="42"/>
      <c r="Y1" s="43"/>
    </row>
    <row r="2" spans="1:25" x14ac:dyDescent="0.15">
      <c r="A2" s="1"/>
      <c r="B2" s="1" t="s">
        <v>238</v>
      </c>
      <c r="C2" s="2" t="s">
        <v>239</v>
      </c>
      <c r="D2" s="1" t="s">
        <v>238</v>
      </c>
      <c r="E2" s="3" t="s">
        <v>239</v>
      </c>
      <c r="F2" s="3" t="s">
        <v>240</v>
      </c>
      <c r="G2" s="3" t="s">
        <v>241</v>
      </c>
      <c r="H2" s="3" t="s">
        <v>242</v>
      </c>
      <c r="I2" s="3" t="s">
        <v>243</v>
      </c>
      <c r="J2" s="3" t="s">
        <v>244</v>
      </c>
      <c r="K2" s="2" t="s">
        <v>245</v>
      </c>
      <c r="L2" s="1" t="s">
        <v>238</v>
      </c>
      <c r="M2" s="4" t="s">
        <v>239</v>
      </c>
      <c r="N2" s="1" t="s">
        <v>238</v>
      </c>
      <c r="O2" s="2" t="s">
        <v>239</v>
      </c>
      <c r="P2" s="1" t="s">
        <v>238</v>
      </c>
      <c r="Q2" s="3" t="s">
        <v>239</v>
      </c>
      <c r="R2" s="3" t="s">
        <v>240</v>
      </c>
      <c r="S2" s="3" t="s">
        <v>241</v>
      </c>
      <c r="T2" s="3" t="s">
        <v>242</v>
      </c>
      <c r="U2" s="3" t="s">
        <v>243</v>
      </c>
      <c r="V2" s="3" t="s">
        <v>244</v>
      </c>
      <c r="W2" s="2" t="s">
        <v>245</v>
      </c>
      <c r="X2" s="1" t="s">
        <v>238</v>
      </c>
      <c r="Y2" s="4" t="s">
        <v>239</v>
      </c>
    </row>
    <row r="3" spans="1:25" x14ac:dyDescent="0.15">
      <c r="A3" s="1"/>
      <c r="B3" s="19"/>
      <c r="C3" s="20"/>
      <c r="D3" s="3"/>
      <c r="E3" s="3"/>
      <c r="F3" s="44"/>
      <c r="G3" s="45"/>
      <c r="H3" s="46"/>
      <c r="I3" s="47"/>
      <c r="J3" s="3"/>
      <c r="K3" s="3"/>
      <c r="L3" s="21"/>
      <c r="M3" s="22"/>
      <c r="N3" s="19"/>
      <c r="O3" s="20"/>
      <c r="P3" s="3"/>
      <c r="Q3" s="3"/>
      <c r="R3" s="44"/>
      <c r="S3" s="45"/>
      <c r="T3" s="46"/>
      <c r="U3" s="47"/>
      <c r="V3" s="3"/>
      <c r="W3" s="3"/>
      <c r="X3" s="21"/>
      <c r="Y3" s="22"/>
    </row>
    <row r="4" spans="1:25" x14ac:dyDescent="0.15">
      <c r="A4" s="1">
        <v>30</v>
      </c>
      <c r="B4" s="3" t="s">
        <v>246</v>
      </c>
      <c r="C4" s="3" t="s">
        <v>247</v>
      </c>
      <c r="D4" s="3"/>
      <c r="E4" s="3"/>
      <c r="F4" s="48" t="s">
        <v>248</v>
      </c>
      <c r="G4" s="49"/>
      <c r="H4" s="48" t="s">
        <v>249</v>
      </c>
      <c r="I4" s="49"/>
      <c r="J4" s="3"/>
      <c r="K4" s="3"/>
      <c r="L4" s="3" t="s">
        <v>250</v>
      </c>
      <c r="M4" s="3" t="s">
        <v>251</v>
      </c>
      <c r="N4" s="3" t="s">
        <v>252</v>
      </c>
      <c r="O4" s="3" t="s">
        <v>253</v>
      </c>
      <c r="P4" s="3"/>
      <c r="Q4" s="3"/>
      <c r="R4" s="48" t="s">
        <v>254</v>
      </c>
      <c r="S4" s="49"/>
      <c r="T4" s="48" t="s">
        <v>255</v>
      </c>
      <c r="U4" s="49"/>
      <c r="V4" s="3"/>
      <c r="W4" s="3"/>
      <c r="X4" s="3" t="s">
        <v>256</v>
      </c>
      <c r="Y4" s="3" t="s">
        <v>257</v>
      </c>
    </row>
    <row r="5" spans="1:25" x14ac:dyDescent="0.15">
      <c r="A5" s="1">
        <v>29</v>
      </c>
      <c r="B5" s="3" t="s">
        <v>258</v>
      </c>
      <c r="C5" s="3" t="s">
        <v>259</v>
      </c>
      <c r="D5" s="3"/>
      <c r="E5" s="3"/>
      <c r="F5" s="48" t="s">
        <v>260</v>
      </c>
      <c r="G5" s="49"/>
      <c r="H5" s="48" t="s">
        <v>261</v>
      </c>
      <c r="I5" s="49"/>
      <c r="J5" s="3"/>
      <c r="K5" s="3"/>
      <c r="L5" s="3" t="s">
        <v>262</v>
      </c>
      <c r="M5" s="3" t="s">
        <v>263</v>
      </c>
      <c r="N5" s="3" t="s">
        <v>264</v>
      </c>
      <c r="O5" s="3" t="s">
        <v>265</v>
      </c>
      <c r="P5" s="3"/>
      <c r="Q5" s="3"/>
      <c r="R5" s="48" t="s">
        <v>266</v>
      </c>
      <c r="S5" s="49"/>
      <c r="T5" s="48" t="s">
        <v>267</v>
      </c>
      <c r="U5" s="49"/>
      <c r="V5" s="3"/>
      <c r="W5" s="3"/>
      <c r="X5" s="3" t="s">
        <v>268</v>
      </c>
      <c r="Y5" s="3" t="s">
        <v>269</v>
      </c>
    </row>
    <row r="6" spans="1:25" x14ac:dyDescent="0.15">
      <c r="A6" s="1">
        <v>28</v>
      </c>
      <c r="B6" s="3" t="s">
        <v>270</v>
      </c>
      <c r="C6" s="3" t="s">
        <v>271</v>
      </c>
      <c r="D6" s="3"/>
      <c r="E6" s="3"/>
      <c r="F6" s="48" t="s">
        <v>272</v>
      </c>
      <c r="G6" s="49"/>
      <c r="H6" s="48" t="s">
        <v>273</v>
      </c>
      <c r="I6" s="49"/>
      <c r="J6" s="3"/>
      <c r="K6" s="3"/>
      <c r="L6" s="3" t="s">
        <v>274</v>
      </c>
      <c r="M6" s="3" t="s">
        <v>275</v>
      </c>
      <c r="N6" s="3" t="s">
        <v>276</v>
      </c>
      <c r="O6" s="3" t="s">
        <v>277</v>
      </c>
      <c r="P6" s="3"/>
      <c r="Q6" s="3"/>
      <c r="R6" s="48" t="s">
        <v>278</v>
      </c>
      <c r="S6" s="49"/>
      <c r="T6" s="48" t="s">
        <v>279</v>
      </c>
      <c r="U6" s="49"/>
      <c r="V6" s="3"/>
      <c r="W6" s="3"/>
      <c r="X6" s="3" t="s">
        <v>280</v>
      </c>
      <c r="Y6" s="3" t="s">
        <v>281</v>
      </c>
    </row>
    <row r="7" spans="1:25" x14ac:dyDescent="0.15">
      <c r="A7" s="1">
        <v>27</v>
      </c>
      <c r="B7" s="3" t="s">
        <v>282</v>
      </c>
      <c r="C7" s="3" t="s">
        <v>283</v>
      </c>
      <c r="D7" s="3"/>
      <c r="E7" s="3"/>
      <c r="F7" s="48" t="s">
        <v>284</v>
      </c>
      <c r="G7" s="49"/>
      <c r="H7" s="48" t="s">
        <v>285</v>
      </c>
      <c r="I7" s="49"/>
      <c r="J7" s="3"/>
      <c r="K7" s="3"/>
      <c r="L7" s="3" t="s">
        <v>286</v>
      </c>
      <c r="M7" s="3" t="s">
        <v>287</v>
      </c>
      <c r="N7" s="3" t="s">
        <v>288</v>
      </c>
      <c r="O7" s="3" t="s">
        <v>289</v>
      </c>
      <c r="P7" s="3"/>
      <c r="Q7" s="3"/>
      <c r="R7" s="48" t="s">
        <v>290</v>
      </c>
      <c r="S7" s="49"/>
      <c r="T7" s="48" t="s">
        <v>291</v>
      </c>
      <c r="U7" s="49"/>
      <c r="V7" s="3"/>
      <c r="W7" s="3"/>
      <c r="X7" s="3" t="s">
        <v>292</v>
      </c>
      <c r="Y7" s="3" t="s">
        <v>293</v>
      </c>
    </row>
    <row r="8" spans="1:25" x14ac:dyDescent="0.15">
      <c r="A8" s="1">
        <v>26</v>
      </c>
      <c r="B8" s="3" t="s">
        <v>294</v>
      </c>
      <c r="C8" s="3" t="s">
        <v>295</v>
      </c>
      <c r="D8" s="3"/>
      <c r="E8" s="3"/>
      <c r="F8" s="48" t="s">
        <v>296</v>
      </c>
      <c r="G8" s="49"/>
      <c r="H8" s="48" t="s">
        <v>297</v>
      </c>
      <c r="I8" s="49"/>
      <c r="J8" s="3"/>
      <c r="K8" s="3"/>
      <c r="L8" s="3" t="s">
        <v>298</v>
      </c>
      <c r="M8" s="3" t="s">
        <v>299</v>
      </c>
      <c r="N8" s="3" t="s">
        <v>300</v>
      </c>
      <c r="O8" s="3" t="s">
        <v>301</v>
      </c>
      <c r="P8" s="3"/>
      <c r="Q8" s="3"/>
      <c r="R8" s="48" t="s">
        <v>302</v>
      </c>
      <c r="S8" s="49"/>
      <c r="T8" s="48" t="s">
        <v>303</v>
      </c>
      <c r="U8" s="49"/>
      <c r="V8" s="3"/>
      <c r="W8" s="3"/>
      <c r="X8" s="3" t="s">
        <v>304</v>
      </c>
      <c r="Y8" s="3" t="s">
        <v>305</v>
      </c>
    </row>
    <row r="9" spans="1:25" x14ac:dyDescent="0.15">
      <c r="A9" s="1">
        <v>25</v>
      </c>
      <c r="B9" s="3" t="s">
        <v>306</v>
      </c>
      <c r="C9" s="3" t="s">
        <v>307</v>
      </c>
      <c r="D9" s="3"/>
      <c r="E9" s="3"/>
      <c r="F9" s="48" t="s">
        <v>308</v>
      </c>
      <c r="G9" s="49"/>
      <c r="H9" s="48" t="s">
        <v>309</v>
      </c>
      <c r="I9" s="49"/>
      <c r="J9" s="3"/>
      <c r="K9" s="3"/>
      <c r="L9" s="3" t="s">
        <v>310</v>
      </c>
      <c r="M9" s="3" t="s">
        <v>311</v>
      </c>
      <c r="N9" s="3" t="s">
        <v>312</v>
      </c>
      <c r="O9" s="3" t="s">
        <v>313</v>
      </c>
      <c r="P9" s="3"/>
      <c r="Q9" s="3"/>
      <c r="R9" s="48" t="s">
        <v>314</v>
      </c>
      <c r="S9" s="49"/>
      <c r="T9" s="48" t="s">
        <v>315</v>
      </c>
      <c r="U9" s="49"/>
      <c r="V9" s="3"/>
      <c r="W9" s="3"/>
      <c r="X9" s="3" t="s">
        <v>316</v>
      </c>
      <c r="Y9" s="3" t="s">
        <v>317</v>
      </c>
    </row>
    <row r="10" spans="1:25" x14ac:dyDescent="0.15">
      <c r="A10" s="1">
        <v>24</v>
      </c>
      <c r="B10" s="3" t="s">
        <v>318</v>
      </c>
      <c r="C10" s="3" t="s">
        <v>319</v>
      </c>
      <c r="D10" s="3"/>
      <c r="E10" s="3"/>
      <c r="F10" s="48" t="s">
        <v>320</v>
      </c>
      <c r="G10" s="49"/>
      <c r="H10" s="48" t="s">
        <v>321</v>
      </c>
      <c r="I10" s="49"/>
      <c r="J10" s="3"/>
      <c r="K10" s="3"/>
      <c r="L10" s="3" t="s">
        <v>322</v>
      </c>
      <c r="M10" s="3" t="s">
        <v>323</v>
      </c>
      <c r="N10" s="3" t="s">
        <v>324</v>
      </c>
      <c r="O10" s="3" t="s">
        <v>325</v>
      </c>
      <c r="P10" s="3"/>
      <c r="Q10" s="3"/>
      <c r="R10" s="48" t="s">
        <v>326</v>
      </c>
      <c r="S10" s="49"/>
      <c r="T10" s="48" t="s">
        <v>327</v>
      </c>
      <c r="U10" s="49"/>
      <c r="V10" s="3"/>
      <c r="W10" s="3"/>
      <c r="X10" s="3" t="s">
        <v>328</v>
      </c>
      <c r="Y10" s="3" t="s">
        <v>329</v>
      </c>
    </row>
    <row r="11" spans="1:25" x14ac:dyDescent="0.15">
      <c r="A11" s="1">
        <v>23</v>
      </c>
      <c r="B11" s="3" t="s">
        <v>330</v>
      </c>
      <c r="C11" s="3" t="s">
        <v>331</v>
      </c>
      <c r="D11" s="3"/>
      <c r="E11" s="3"/>
      <c r="F11" s="48" t="s">
        <v>332</v>
      </c>
      <c r="G11" s="49"/>
      <c r="H11" s="48" t="s">
        <v>333</v>
      </c>
      <c r="I11" s="49"/>
      <c r="J11" s="3"/>
      <c r="K11" s="3"/>
      <c r="L11" s="3" t="s">
        <v>334</v>
      </c>
      <c r="M11" s="3" t="s">
        <v>335</v>
      </c>
      <c r="N11" s="3" t="s">
        <v>336</v>
      </c>
      <c r="O11" s="3" t="s">
        <v>337</v>
      </c>
      <c r="P11" s="3"/>
      <c r="Q11" s="3"/>
      <c r="R11" s="48" t="s">
        <v>338</v>
      </c>
      <c r="S11" s="49"/>
      <c r="T11" s="48" t="s">
        <v>339</v>
      </c>
      <c r="U11" s="49"/>
      <c r="V11" s="3"/>
      <c r="W11" s="3"/>
      <c r="X11" s="3" t="s">
        <v>340</v>
      </c>
      <c r="Y11" s="3" t="s">
        <v>341</v>
      </c>
    </row>
    <row r="12" spans="1:25" x14ac:dyDescent="0.15">
      <c r="A12" s="1">
        <v>22</v>
      </c>
      <c r="B12" s="3" t="s">
        <v>342</v>
      </c>
      <c r="C12" s="3" t="s">
        <v>343</v>
      </c>
      <c r="D12" s="3"/>
      <c r="E12" s="3"/>
      <c r="F12" s="48" t="s">
        <v>344</v>
      </c>
      <c r="G12" s="49"/>
      <c r="H12" s="48" t="s">
        <v>345</v>
      </c>
      <c r="I12" s="49"/>
      <c r="J12" s="3"/>
      <c r="K12" s="3"/>
      <c r="L12" s="3" t="s">
        <v>346</v>
      </c>
      <c r="M12" s="3" t="s">
        <v>347</v>
      </c>
      <c r="N12" s="3" t="s">
        <v>348</v>
      </c>
      <c r="O12" s="3" t="s">
        <v>349</v>
      </c>
      <c r="P12" s="3"/>
      <c r="Q12" s="3"/>
      <c r="R12" s="48" t="s">
        <v>350</v>
      </c>
      <c r="S12" s="49"/>
      <c r="T12" s="48" t="s">
        <v>351</v>
      </c>
      <c r="U12" s="49"/>
      <c r="V12" s="3"/>
      <c r="W12" s="3"/>
      <c r="X12" s="3" t="s">
        <v>352</v>
      </c>
      <c r="Y12" s="3" t="s">
        <v>353</v>
      </c>
    </row>
    <row r="13" spans="1:25" x14ac:dyDescent="0.15">
      <c r="A13" s="1">
        <v>21</v>
      </c>
      <c r="B13" s="3" t="s">
        <v>354</v>
      </c>
      <c r="C13" s="3" t="s">
        <v>355</v>
      </c>
      <c r="D13" s="3"/>
      <c r="E13" s="3"/>
      <c r="F13" s="48" t="s">
        <v>356</v>
      </c>
      <c r="G13" s="49"/>
      <c r="H13" s="48" t="s">
        <v>357</v>
      </c>
      <c r="I13" s="49"/>
      <c r="J13" s="3"/>
      <c r="K13" s="3"/>
      <c r="L13" s="3" t="s">
        <v>358</v>
      </c>
      <c r="M13" s="3" t="s">
        <v>359</v>
      </c>
      <c r="N13" s="3" t="s">
        <v>360</v>
      </c>
      <c r="O13" s="3" t="s">
        <v>361</v>
      </c>
      <c r="P13" s="3"/>
      <c r="Q13" s="3"/>
      <c r="R13" s="48" t="s">
        <v>362</v>
      </c>
      <c r="S13" s="49"/>
      <c r="T13" s="48" t="s">
        <v>363</v>
      </c>
      <c r="U13" s="49"/>
      <c r="V13" s="3"/>
      <c r="W13" s="3"/>
      <c r="X13" s="3" t="s">
        <v>364</v>
      </c>
      <c r="Y13" s="3" t="s">
        <v>365</v>
      </c>
    </row>
    <row r="14" spans="1:25" x14ac:dyDescent="0.15">
      <c r="A14" s="1">
        <v>20</v>
      </c>
      <c r="B14" s="3" t="s">
        <v>366</v>
      </c>
      <c r="C14" s="3" t="s">
        <v>367</v>
      </c>
      <c r="D14" s="3"/>
      <c r="E14" s="3"/>
      <c r="F14" s="48" t="s">
        <v>368</v>
      </c>
      <c r="G14" s="49"/>
      <c r="H14" s="48" t="s">
        <v>369</v>
      </c>
      <c r="I14" s="49"/>
      <c r="J14" s="3"/>
      <c r="K14" s="3"/>
      <c r="L14" s="3" t="s">
        <v>370</v>
      </c>
      <c r="M14" s="3" t="s">
        <v>371</v>
      </c>
      <c r="N14" s="3" t="s">
        <v>372</v>
      </c>
      <c r="O14" s="3" t="s">
        <v>373</v>
      </c>
      <c r="P14" s="3"/>
      <c r="Q14" s="3"/>
      <c r="R14" s="48" t="s">
        <v>374</v>
      </c>
      <c r="S14" s="49"/>
      <c r="T14" s="48" t="s">
        <v>375</v>
      </c>
      <c r="U14" s="49"/>
      <c r="V14" s="3"/>
      <c r="W14" s="3"/>
      <c r="X14" s="3" t="s">
        <v>376</v>
      </c>
      <c r="Y14" s="3" t="s">
        <v>377</v>
      </c>
    </row>
    <row r="15" spans="1:25" x14ac:dyDescent="0.15">
      <c r="A15" s="1">
        <v>19</v>
      </c>
      <c r="B15" s="3" t="s">
        <v>378</v>
      </c>
      <c r="C15" s="3" t="s">
        <v>379</v>
      </c>
      <c r="D15" s="3"/>
      <c r="E15" s="3"/>
      <c r="F15" s="48" t="s">
        <v>380</v>
      </c>
      <c r="G15" s="49"/>
      <c r="H15" s="48" t="s">
        <v>381</v>
      </c>
      <c r="I15" s="49"/>
      <c r="J15" s="3"/>
      <c r="K15" s="3"/>
      <c r="L15" s="3" t="s">
        <v>382</v>
      </c>
      <c r="M15" s="3" t="s">
        <v>383</v>
      </c>
      <c r="N15" s="3" t="s">
        <v>384</v>
      </c>
      <c r="O15" s="3" t="s">
        <v>385</v>
      </c>
      <c r="P15" s="3"/>
      <c r="Q15" s="3"/>
      <c r="R15" s="48" t="s">
        <v>386</v>
      </c>
      <c r="S15" s="49"/>
      <c r="T15" s="48" t="s">
        <v>387</v>
      </c>
      <c r="U15" s="49"/>
      <c r="V15" s="3"/>
      <c r="W15" s="3"/>
      <c r="X15" s="3" t="s">
        <v>388</v>
      </c>
      <c r="Y15" s="3" t="s">
        <v>389</v>
      </c>
    </row>
    <row r="16" spans="1:25" x14ac:dyDescent="0.15">
      <c r="A16" s="1">
        <v>18</v>
      </c>
      <c r="B16" s="3" t="s">
        <v>390</v>
      </c>
      <c r="C16" s="3" t="s">
        <v>391</v>
      </c>
      <c r="D16" s="3"/>
      <c r="E16" s="3"/>
      <c r="F16" s="48" t="s">
        <v>392</v>
      </c>
      <c r="G16" s="49"/>
      <c r="H16" s="48" t="s">
        <v>393</v>
      </c>
      <c r="I16" s="49"/>
      <c r="J16" s="3"/>
      <c r="K16" s="3"/>
      <c r="L16" s="3" t="s">
        <v>394</v>
      </c>
      <c r="M16" s="3" t="s">
        <v>395</v>
      </c>
      <c r="N16" s="3" t="s">
        <v>396</v>
      </c>
      <c r="O16" s="3" t="s">
        <v>397</v>
      </c>
      <c r="P16" s="3"/>
      <c r="Q16" s="3"/>
      <c r="R16" s="48" t="s">
        <v>398</v>
      </c>
      <c r="S16" s="49"/>
      <c r="T16" s="48" t="s">
        <v>399</v>
      </c>
      <c r="U16" s="49"/>
      <c r="V16" s="3"/>
      <c r="W16" s="3"/>
      <c r="X16" s="3" t="s">
        <v>400</v>
      </c>
      <c r="Y16" s="3" t="s">
        <v>401</v>
      </c>
    </row>
    <row r="17" spans="1:25" x14ac:dyDescent="0.15">
      <c r="A17" s="1">
        <v>17</v>
      </c>
      <c r="B17" s="3" t="s">
        <v>402</v>
      </c>
      <c r="C17" s="3" t="s">
        <v>403</v>
      </c>
      <c r="D17" s="3"/>
      <c r="E17" s="3"/>
      <c r="F17" s="48" t="s">
        <v>404</v>
      </c>
      <c r="G17" s="49"/>
      <c r="H17" s="48" t="s">
        <v>405</v>
      </c>
      <c r="I17" s="49"/>
      <c r="J17" s="3"/>
      <c r="K17" s="3"/>
      <c r="L17" s="3" t="s">
        <v>406</v>
      </c>
      <c r="M17" s="3" t="s">
        <v>407</v>
      </c>
      <c r="N17" s="3" t="s">
        <v>408</v>
      </c>
      <c r="O17" s="3" t="s">
        <v>409</v>
      </c>
      <c r="P17" s="3"/>
      <c r="Q17" s="3"/>
      <c r="R17" s="48" t="s">
        <v>410</v>
      </c>
      <c r="S17" s="49"/>
      <c r="T17" s="48" t="s">
        <v>411</v>
      </c>
      <c r="U17" s="49"/>
      <c r="V17" s="3"/>
      <c r="W17" s="3"/>
      <c r="X17" s="3" t="s">
        <v>412</v>
      </c>
      <c r="Y17" s="3" t="s">
        <v>413</v>
      </c>
    </row>
    <row r="18" spans="1:25" x14ac:dyDescent="0.15">
      <c r="A18" s="1">
        <v>16</v>
      </c>
      <c r="B18" s="3" t="s">
        <v>414</v>
      </c>
      <c r="C18" s="3" t="s">
        <v>415</v>
      </c>
      <c r="D18" s="3"/>
      <c r="E18" s="3"/>
      <c r="F18" s="48" t="s">
        <v>416</v>
      </c>
      <c r="G18" s="49"/>
      <c r="H18" s="48" t="s">
        <v>417</v>
      </c>
      <c r="I18" s="49"/>
      <c r="J18" s="3"/>
      <c r="K18" s="3"/>
      <c r="L18" s="3" t="s">
        <v>418</v>
      </c>
      <c r="M18" s="3" t="s">
        <v>419</v>
      </c>
      <c r="N18" s="3" t="s">
        <v>420</v>
      </c>
      <c r="O18" s="3" t="s">
        <v>421</v>
      </c>
      <c r="P18" s="3"/>
      <c r="Q18" s="3"/>
      <c r="R18" s="48" t="s">
        <v>422</v>
      </c>
      <c r="S18" s="49"/>
      <c r="T18" s="48" t="s">
        <v>423</v>
      </c>
      <c r="U18" s="49"/>
      <c r="V18" s="3"/>
      <c r="W18" s="3"/>
      <c r="X18" s="3" t="s">
        <v>424</v>
      </c>
      <c r="Y18" s="3" t="s">
        <v>425</v>
      </c>
    </row>
    <row r="19" spans="1:25" x14ac:dyDescent="0.15">
      <c r="A19" s="1">
        <v>15</v>
      </c>
      <c r="B19" s="3" t="s">
        <v>426</v>
      </c>
      <c r="C19" s="3" t="s">
        <v>427</v>
      </c>
      <c r="D19" s="3"/>
      <c r="E19" s="3"/>
      <c r="F19" s="48" t="s">
        <v>428</v>
      </c>
      <c r="G19" s="49"/>
      <c r="H19" s="48" t="s">
        <v>429</v>
      </c>
      <c r="I19" s="49"/>
      <c r="J19" s="3"/>
      <c r="K19" s="3"/>
      <c r="L19" s="3" t="s">
        <v>430</v>
      </c>
      <c r="M19" s="3" t="s">
        <v>431</v>
      </c>
      <c r="N19" s="3" t="s">
        <v>432</v>
      </c>
      <c r="O19" s="3" t="s">
        <v>433</v>
      </c>
      <c r="P19" s="3"/>
      <c r="Q19" s="3"/>
      <c r="R19" s="48" t="s">
        <v>434</v>
      </c>
      <c r="S19" s="49"/>
      <c r="T19" s="48" t="s">
        <v>435</v>
      </c>
      <c r="U19" s="49"/>
      <c r="V19" s="3"/>
      <c r="W19" s="3"/>
      <c r="X19" s="3" t="s">
        <v>436</v>
      </c>
      <c r="Y19" s="3" t="s">
        <v>437</v>
      </c>
    </row>
    <row r="20" spans="1:25" x14ac:dyDescent="0.15">
      <c r="A20" s="1">
        <v>14</v>
      </c>
      <c r="B20" s="3" t="s">
        <v>438</v>
      </c>
      <c r="C20" s="3" t="s">
        <v>439</v>
      </c>
      <c r="D20" s="3"/>
      <c r="E20" s="3"/>
      <c r="F20" s="48" t="s">
        <v>440</v>
      </c>
      <c r="G20" s="49"/>
      <c r="H20" s="48" t="s">
        <v>441</v>
      </c>
      <c r="I20" s="49"/>
      <c r="J20" s="3"/>
      <c r="K20" s="3"/>
      <c r="L20" s="3" t="s">
        <v>442</v>
      </c>
      <c r="M20" s="3" t="s">
        <v>443</v>
      </c>
      <c r="N20" s="3" t="s">
        <v>444</v>
      </c>
      <c r="O20" s="3" t="s">
        <v>445</v>
      </c>
      <c r="P20" s="3"/>
      <c r="Q20" s="3"/>
      <c r="R20" s="48" t="s">
        <v>446</v>
      </c>
      <c r="S20" s="49"/>
      <c r="T20" s="48" t="s">
        <v>447</v>
      </c>
      <c r="U20" s="49"/>
      <c r="V20" s="3"/>
      <c r="W20" s="3"/>
      <c r="X20" s="3" t="s">
        <v>448</v>
      </c>
      <c r="Y20" s="3" t="s">
        <v>449</v>
      </c>
    </row>
    <row r="21" spans="1:25" x14ac:dyDescent="0.15">
      <c r="A21" s="1">
        <v>13</v>
      </c>
      <c r="B21" s="3" t="s">
        <v>450</v>
      </c>
      <c r="C21" s="3" t="s">
        <v>451</v>
      </c>
      <c r="D21" s="3"/>
      <c r="E21" s="3"/>
      <c r="F21" s="48" t="s">
        <v>452</v>
      </c>
      <c r="G21" s="49"/>
      <c r="H21" s="48" t="s">
        <v>453</v>
      </c>
      <c r="I21" s="49"/>
      <c r="J21" s="3"/>
      <c r="K21" s="3"/>
      <c r="L21" s="3" t="s">
        <v>454</v>
      </c>
      <c r="M21" s="3" t="s">
        <v>455</v>
      </c>
      <c r="N21" s="3" t="s">
        <v>456</v>
      </c>
      <c r="O21" s="3" t="s">
        <v>457</v>
      </c>
      <c r="P21" s="3"/>
      <c r="Q21" s="3"/>
      <c r="R21" s="48" t="s">
        <v>458</v>
      </c>
      <c r="S21" s="49"/>
      <c r="T21" s="48" t="s">
        <v>459</v>
      </c>
      <c r="U21" s="49"/>
      <c r="V21" s="3"/>
      <c r="W21" s="3"/>
      <c r="X21" s="3" t="s">
        <v>460</v>
      </c>
      <c r="Y21" s="3" t="s">
        <v>461</v>
      </c>
    </row>
    <row r="22" spans="1:25" x14ac:dyDescent="0.15">
      <c r="A22" s="1">
        <v>12</v>
      </c>
      <c r="B22" s="3" t="s">
        <v>462</v>
      </c>
      <c r="C22" s="3" t="s">
        <v>463</v>
      </c>
      <c r="D22" s="3"/>
      <c r="E22" s="3"/>
      <c r="F22" s="48" t="s">
        <v>464</v>
      </c>
      <c r="G22" s="49"/>
      <c r="H22" s="48" t="s">
        <v>465</v>
      </c>
      <c r="I22" s="49"/>
      <c r="J22" s="3"/>
      <c r="K22" s="3"/>
      <c r="L22" s="3" t="s">
        <v>466</v>
      </c>
      <c r="M22" s="3" t="s">
        <v>467</v>
      </c>
      <c r="N22" s="3" t="s">
        <v>468</v>
      </c>
      <c r="O22" s="3" t="s">
        <v>469</v>
      </c>
      <c r="P22" s="3"/>
      <c r="Q22" s="3"/>
      <c r="R22" s="48" t="s">
        <v>470</v>
      </c>
      <c r="S22" s="49"/>
      <c r="T22" s="48" t="s">
        <v>471</v>
      </c>
      <c r="U22" s="49"/>
      <c r="V22" s="3"/>
      <c r="W22" s="3"/>
      <c r="X22" s="3" t="s">
        <v>472</v>
      </c>
      <c r="Y22" s="3" t="s">
        <v>473</v>
      </c>
    </row>
    <row r="23" spans="1:25" x14ac:dyDescent="0.15">
      <c r="A23" s="1">
        <v>11</v>
      </c>
      <c r="B23" s="3" t="s">
        <v>474</v>
      </c>
      <c r="C23" s="3" t="s">
        <v>475</v>
      </c>
      <c r="D23" s="3"/>
      <c r="E23" s="3"/>
      <c r="F23" s="48" t="s">
        <v>476</v>
      </c>
      <c r="G23" s="49"/>
      <c r="H23" s="48" t="s">
        <v>477</v>
      </c>
      <c r="I23" s="49"/>
      <c r="J23" s="3"/>
      <c r="K23" s="3"/>
      <c r="L23" s="3" t="s">
        <v>478</v>
      </c>
      <c r="M23" s="3" t="s">
        <v>479</v>
      </c>
      <c r="N23" s="3" t="s">
        <v>480</v>
      </c>
      <c r="O23" s="3" t="s">
        <v>481</v>
      </c>
      <c r="P23" s="3"/>
      <c r="Q23" s="3"/>
      <c r="R23" s="48" t="s">
        <v>482</v>
      </c>
      <c r="S23" s="49"/>
      <c r="T23" s="48" t="s">
        <v>483</v>
      </c>
      <c r="U23" s="49"/>
      <c r="V23" s="3"/>
      <c r="W23" s="3"/>
      <c r="X23" s="3" t="s">
        <v>484</v>
      </c>
      <c r="Y23" s="3" t="s">
        <v>485</v>
      </c>
    </row>
    <row r="24" spans="1:25" x14ac:dyDescent="0.15">
      <c r="A24" s="1">
        <v>10</v>
      </c>
      <c r="B24" s="3" t="s">
        <v>486</v>
      </c>
      <c r="C24" s="3" t="s">
        <v>487</v>
      </c>
      <c r="D24" s="3"/>
      <c r="E24" s="3"/>
      <c r="F24" s="48" t="s">
        <v>488</v>
      </c>
      <c r="G24" s="49"/>
      <c r="H24" s="48" t="s">
        <v>489</v>
      </c>
      <c r="I24" s="49"/>
      <c r="J24" s="3"/>
      <c r="K24" s="3"/>
      <c r="L24" s="3" t="s">
        <v>490</v>
      </c>
      <c r="M24" s="3" t="s">
        <v>491</v>
      </c>
      <c r="N24" s="3" t="s">
        <v>492</v>
      </c>
      <c r="O24" s="3" t="s">
        <v>493</v>
      </c>
      <c r="P24" s="3"/>
      <c r="Q24" s="3"/>
      <c r="R24" s="48" t="s">
        <v>494</v>
      </c>
      <c r="S24" s="49"/>
      <c r="T24" s="48" t="s">
        <v>495</v>
      </c>
      <c r="U24" s="49"/>
      <c r="V24" s="3"/>
      <c r="W24" s="3"/>
      <c r="X24" s="3" t="s">
        <v>496</v>
      </c>
      <c r="Y24" s="3" t="s">
        <v>497</v>
      </c>
    </row>
    <row r="25" spans="1:25" x14ac:dyDescent="0.15">
      <c r="A25" s="1">
        <v>9</v>
      </c>
      <c r="B25" s="3" t="s">
        <v>498</v>
      </c>
      <c r="C25" s="3" t="s">
        <v>499</v>
      </c>
      <c r="D25" s="3"/>
      <c r="E25" s="3"/>
      <c r="F25" s="48" t="s">
        <v>500</v>
      </c>
      <c r="G25" s="49"/>
      <c r="H25" s="48" t="s">
        <v>501</v>
      </c>
      <c r="I25" s="49"/>
      <c r="J25" s="3"/>
      <c r="K25" s="3"/>
      <c r="L25" s="3" t="s">
        <v>502</v>
      </c>
      <c r="M25" s="3" t="s">
        <v>503</v>
      </c>
      <c r="N25" s="3" t="s">
        <v>504</v>
      </c>
      <c r="O25" s="3" t="s">
        <v>505</v>
      </c>
      <c r="P25" s="3"/>
      <c r="Q25" s="3"/>
      <c r="R25" s="48" t="s">
        <v>506</v>
      </c>
      <c r="S25" s="49"/>
      <c r="T25" s="48" t="s">
        <v>507</v>
      </c>
      <c r="U25" s="49"/>
      <c r="V25" s="3"/>
      <c r="W25" s="3"/>
      <c r="X25" s="3" t="s">
        <v>508</v>
      </c>
      <c r="Y25" s="3" t="s">
        <v>509</v>
      </c>
    </row>
    <row r="26" spans="1:25" x14ac:dyDescent="0.15">
      <c r="A26" s="1">
        <v>8</v>
      </c>
      <c r="B26" s="3" t="s">
        <v>510</v>
      </c>
      <c r="C26" s="3" t="s">
        <v>511</v>
      </c>
      <c r="D26" s="3"/>
      <c r="E26" s="3"/>
      <c r="F26" s="48" t="s">
        <v>512</v>
      </c>
      <c r="G26" s="49"/>
      <c r="H26" s="48" t="s">
        <v>513</v>
      </c>
      <c r="I26" s="49"/>
      <c r="J26" s="3"/>
      <c r="K26" s="3"/>
      <c r="L26" s="3" t="s">
        <v>514</v>
      </c>
      <c r="M26" s="3" t="s">
        <v>515</v>
      </c>
      <c r="N26" s="3" t="s">
        <v>516</v>
      </c>
      <c r="O26" s="3" t="s">
        <v>517</v>
      </c>
      <c r="P26" s="3"/>
      <c r="Q26" s="3"/>
      <c r="R26" s="48" t="s">
        <v>518</v>
      </c>
      <c r="S26" s="49"/>
      <c r="T26" s="48" t="s">
        <v>519</v>
      </c>
      <c r="U26" s="49"/>
      <c r="V26" s="3"/>
      <c r="W26" s="3"/>
      <c r="X26" s="3" t="s">
        <v>520</v>
      </c>
      <c r="Y26" s="3" t="s">
        <v>521</v>
      </c>
    </row>
    <row r="27" spans="1:25" x14ac:dyDescent="0.15">
      <c r="A27" s="1">
        <v>7</v>
      </c>
      <c r="B27" s="3" t="s">
        <v>522</v>
      </c>
      <c r="C27" s="3" t="s">
        <v>523</v>
      </c>
      <c r="D27" s="3"/>
      <c r="E27" s="3"/>
      <c r="F27" s="48" t="s">
        <v>524</v>
      </c>
      <c r="G27" s="49"/>
      <c r="H27" s="48" t="s">
        <v>525</v>
      </c>
      <c r="I27" s="49"/>
      <c r="J27" s="3"/>
      <c r="K27" s="3"/>
      <c r="L27" s="3" t="s">
        <v>526</v>
      </c>
      <c r="M27" s="3" t="s">
        <v>527</v>
      </c>
      <c r="N27" s="3" t="s">
        <v>528</v>
      </c>
      <c r="O27" s="3" t="s">
        <v>529</v>
      </c>
      <c r="P27" s="3"/>
      <c r="Q27" s="3"/>
      <c r="R27" s="48" t="s">
        <v>530</v>
      </c>
      <c r="S27" s="49"/>
      <c r="T27" s="48" t="s">
        <v>531</v>
      </c>
      <c r="U27" s="49"/>
      <c r="V27" s="3"/>
      <c r="W27" s="3"/>
      <c r="X27" s="3" t="s">
        <v>532</v>
      </c>
      <c r="Y27" s="3" t="s">
        <v>533</v>
      </c>
    </row>
    <row r="28" spans="1:25" x14ac:dyDescent="0.15">
      <c r="A28" s="1">
        <v>6</v>
      </c>
      <c r="B28" s="3" t="s">
        <v>534</v>
      </c>
      <c r="C28" s="3" t="s">
        <v>535</v>
      </c>
      <c r="D28" s="3"/>
      <c r="E28" s="3"/>
      <c r="F28" s="48" t="s">
        <v>536</v>
      </c>
      <c r="G28" s="49"/>
      <c r="H28" s="48" t="s">
        <v>537</v>
      </c>
      <c r="I28" s="49"/>
      <c r="J28" s="3"/>
      <c r="K28" s="3"/>
      <c r="L28" s="3" t="s">
        <v>538</v>
      </c>
      <c r="M28" s="3" t="s">
        <v>539</v>
      </c>
      <c r="N28" s="3" t="s">
        <v>540</v>
      </c>
      <c r="O28" s="3" t="s">
        <v>541</v>
      </c>
      <c r="P28" s="3"/>
      <c r="Q28" s="3"/>
      <c r="R28" s="48" t="s">
        <v>542</v>
      </c>
      <c r="S28" s="49"/>
      <c r="T28" s="48" t="s">
        <v>543</v>
      </c>
      <c r="U28" s="49"/>
      <c r="V28" s="3"/>
      <c r="W28" s="3"/>
      <c r="X28" s="3" t="s">
        <v>544</v>
      </c>
      <c r="Y28" s="3" t="s">
        <v>545</v>
      </c>
    </row>
    <row r="29" spans="1:25" x14ac:dyDescent="0.15">
      <c r="A29" s="1">
        <v>5</v>
      </c>
      <c r="B29" s="3" t="s">
        <v>546</v>
      </c>
      <c r="C29" s="3" t="s">
        <v>547</v>
      </c>
      <c r="D29" s="3"/>
      <c r="E29" s="3"/>
      <c r="F29" s="48" t="s">
        <v>548</v>
      </c>
      <c r="G29" s="49"/>
      <c r="H29" s="48" t="s">
        <v>549</v>
      </c>
      <c r="I29" s="49"/>
      <c r="J29" s="3"/>
      <c r="K29" s="3"/>
      <c r="L29" s="3" t="s">
        <v>550</v>
      </c>
      <c r="M29" s="3" t="s">
        <v>551</v>
      </c>
      <c r="N29" s="3" t="s">
        <v>552</v>
      </c>
      <c r="O29" s="3" t="s">
        <v>553</v>
      </c>
      <c r="P29" s="3"/>
      <c r="Q29" s="3"/>
      <c r="R29" s="48" t="s">
        <v>554</v>
      </c>
      <c r="S29" s="49"/>
      <c r="T29" s="48" t="s">
        <v>555</v>
      </c>
      <c r="U29" s="49"/>
      <c r="V29" s="3"/>
      <c r="W29" s="3"/>
      <c r="X29" s="3" t="s">
        <v>556</v>
      </c>
      <c r="Y29" s="3" t="s">
        <v>557</v>
      </c>
    </row>
    <row r="30" spans="1:25" x14ac:dyDescent="0.15">
      <c r="A30" s="1">
        <v>4</v>
      </c>
      <c r="B30" s="3" t="s">
        <v>558</v>
      </c>
      <c r="C30" s="3" t="s">
        <v>559</v>
      </c>
      <c r="D30" s="3"/>
      <c r="E30" s="3"/>
      <c r="F30" s="48" t="s">
        <v>560</v>
      </c>
      <c r="G30" s="49"/>
      <c r="H30" s="48" t="s">
        <v>561</v>
      </c>
      <c r="I30" s="49"/>
      <c r="J30" s="3"/>
      <c r="K30" s="3"/>
      <c r="L30" s="3" t="s">
        <v>562</v>
      </c>
      <c r="M30" s="3" t="s">
        <v>563</v>
      </c>
      <c r="N30" s="3" t="s">
        <v>564</v>
      </c>
      <c r="O30" s="3" t="s">
        <v>565</v>
      </c>
      <c r="P30" s="3"/>
      <c r="Q30" s="3"/>
      <c r="R30" s="48" t="s">
        <v>566</v>
      </c>
      <c r="S30" s="49"/>
      <c r="T30" s="48" t="s">
        <v>567</v>
      </c>
      <c r="U30" s="49"/>
      <c r="V30" s="3"/>
      <c r="W30" s="3"/>
      <c r="X30" s="3" t="s">
        <v>568</v>
      </c>
      <c r="Y30" s="3" t="s">
        <v>569</v>
      </c>
    </row>
    <row r="31" spans="1:25" x14ac:dyDescent="0.15">
      <c r="A31" s="1">
        <v>3</v>
      </c>
      <c r="B31" s="3" t="s">
        <v>570</v>
      </c>
      <c r="C31" s="3" t="s">
        <v>571</v>
      </c>
      <c r="D31" s="3"/>
      <c r="E31" s="3"/>
      <c r="F31" s="48"/>
      <c r="G31" s="49"/>
      <c r="H31" s="48"/>
      <c r="I31" s="49"/>
      <c r="J31" s="3"/>
      <c r="K31" s="3"/>
      <c r="L31" s="3" t="s">
        <v>572</v>
      </c>
      <c r="M31" s="3" t="s">
        <v>573</v>
      </c>
      <c r="N31" s="3" t="s">
        <v>574</v>
      </c>
      <c r="O31" s="3" t="s">
        <v>575</v>
      </c>
      <c r="P31" s="3"/>
      <c r="Q31" s="3"/>
      <c r="R31" s="48" t="s">
        <v>576</v>
      </c>
      <c r="S31" s="49"/>
      <c r="T31" s="48" t="s">
        <v>577</v>
      </c>
      <c r="U31" s="49"/>
      <c r="V31" s="3"/>
      <c r="W31" s="3"/>
      <c r="X31" s="3" t="s">
        <v>578</v>
      </c>
      <c r="Y31" s="3" t="s">
        <v>579</v>
      </c>
    </row>
    <row r="32" spans="1:25" x14ac:dyDescent="0.15">
      <c r="A32" s="1">
        <v>2</v>
      </c>
      <c r="B32" s="3" t="s">
        <v>580</v>
      </c>
      <c r="C32" s="3" t="s">
        <v>581</v>
      </c>
      <c r="D32" s="3"/>
      <c r="E32" s="3"/>
      <c r="F32" s="48"/>
      <c r="G32" s="49"/>
      <c r="H32" s="48"/>
      <c r="I32" s="49"/>
      <c r="J32" s="3"/>
      <c r="K32" s="3"/>
      <c r="L32" s="3" t="s">
        <v>582</v>
      </c>
      <c r="M32" s="3" t="s">
        <v>583</v>
      </c>
      <c r="N32" s="3" t="s">
        <v>584</v>
      </c>
      <c r="O32" s="3" t="s">
        <v>585</v>
      </c>
      <c r="P32" s="3"/>
      <c r="Q32" s="3"/>
      <c r="R32" s="48"/>
      <c r="S32" s="49"/>
      <c r="T32" s="48"/>
      <c r="U32" s="49"/>
      <c r="V32" s="3"/>
      <c r="W32" s="3"/>
      <c r="X32" s="3" t="s">
        <v>586</v>
      </c>
      <c r="Y32" s="3" t="s">
        <v>587</v>
      </c>
    </row>
    <row r="33" spans="1:30" ht="14.25" thickBot="1" x14ac:dyDescent="0.2">
      <c r="A33" s="23">
        <v>1</v>
      </c>
      <c r="B33" s="3" t="s">
        <v>588</v>
      </c>
      <c r="C33" s="3" t="s">
        <v>589</v>
      </c>
      <c r="D33" s="3"/>
      <c r="E33" s="3"/>
      <c r="F33" s="48"/>
      <c r="G33" s="49"/>
      <c r="H33" s="48"/>
      <c r="I33" s="49"/>
      <c r="J33" s="3"/>
      <c r="K33" s="3"/>
      <c r="L33" s="3" t="s">
        <v>590</v>
      </c>
      <c r="M33" s="3" t="s">
        <v>591</v>
      </c>
      <c r="N33" s="3" t="s">
        <v>592</v>
      </c>
      <c r="O33" s="3" t="s">
        <v>593</v>
      </c>
      <c r="P33" s="3"/>
      <c r="Q33" s="3"/>
      <c r="R33" s="48"/>
      <c r="S33" s="49"/>
      <c r="T33" s="48"/>
      <c r="U33" s="49"/>
      <c r="V33" s="3"/>
      <c r="W33" s="3"/>
      <c r="X33" s="3" t="s">
        <v>594</v>
      </c>
      <c r="Y33" s="3" t="s">
        <v>595</v>
      </c>
    </row>
    <row r="36" spans="1:30" x14ac:dyDescent="0.15">
      <c r="A36" s="1">
        <v>30</v>
      </c>
      <c r="B36" s="3"/>
      <c r="C36" s="3"/>
      <c r="D36" s="3"/>
      <c r="E36" s="3"/>
      <c r="F36" s="48" t="str">
        <f>IFERROR(VLOOKUP(F4,ＥＷトラス!$A$10:$F$99,5,FALSE),"")</f>
        <v/>
      </c>
      <c r="G36" s="49"/>
      <c r="H36" s="48" t="str">
        <f>IFERROR(VLOOKUP(H4,ＥＷトラス!$A$10:$F$99,5,FALSE),"")</f>
        <v/>
      </c>
      <c r="I36" s="49"/>
      <c r="J36" s="3"/>
      <c r="K36" s="3"/>
      <c r="L36" s="3"/>
      <c r="M36" s="3"/>
      <c r="N36" s="3"/>
      <c r="O36" s="3"/>
      <c r="P36" s="3"/>
      <c r="Q36" s="3"/>
      <c r="R36" s="48" t="str">
        <f>IFERROR(VLOOKUP(R4,ＥＷトラス!$A$10:$F$99,5,FALSE),"")</f>
        <v/>
      </c>
      <c r="S36" s="49"/>
      <c r="T36" s="48" t="str">
        <f>IFERROR(VLOOKUP(T4,ＥＷトラス!$A$10:$F$99,5,FALSE),"")</f>
        <v/>
      </c>
      <c r="U36" s="49"/>
      <c r="V36" s="3"/>
      <c r="W36" s="3"/>
      <c r="X36" s="3"/>
      <c r="Y36" s="3"/>
    </row>
    <row r="37" spans="1:30" x14ac:dyDescent="0.15">
      <c r="A37" s="1">
        <v>29</v>
      </c>
      <c r="B37" s="3"/>
      <c r="C37" s="3"/>
      <c r="D37" s="3"/>
      <c r="E37" s="3"/>
      <c r="F37" s="48" t="str">
        <f>IFERROR(VLOOKUP(F5,ＥＷトラス!$A$10:$F$99,5,FALSE),"")</f>
        <v/>
      </c>
      <c r="G37" s="49"/>
      <c r="H37" s="48" t="str">
        <f>IFERROR(VLOOKUP(H5,ＥＷトラス!$A$10:$F$99,5,FALSE),"")</f>
        <v/>
      </c>
      <c r="I37" s="49"/>
      <c r="J37" s="3"/>
      <c r="K37" s="3"/>
      <c r="L37" s="3"/>
      <c r="M37" s="3"/>
      <c r="N37" s="3"/>
      <c r="O37" s="3"/>
      <c r="P37" s="3"/>
      <c r="Q37" s="3"/>
      <c r="R37" s="48" t="str">
        <f>IFERROR(VLOOKUP(R5,ＥＷトラス!$A$10:$F$99,5,FALSE),"")</f>
        <v/>
      </c>
      <c r="S37" s="49"/>
      <c r="T37" s="48" t="str">
        <f>IFERROR(VLOOKUP(T5,ＥＷトラス!$A$10:$F$99,5,FALSE),"")</f>
        <v/>
      </c>
      <c r="U37" s="49"/>
      <c r="V37" s="3"/>
      <c r="W37" s="3"/>
      <c r="X37" s="3"/>
      <c r="Y37" s="3"/>
    </row>
    <row r="38" spans="1:30" x14ac:dyDescent="0.15">
      <c r="A38" s="1">
        <v>28</v>
      </c>
      <c r="B38" s="3"/>
      <c r="D38" s="3"/>
      <c r="E38" s="3"/>
      <c r="F38" s="48">
        <f>IFERROR(VLOOKUP(F6,ＥＷトラス!$A$10:$F$99,5,FALSE),"")</f>
        <v>-0.48599999999999999</v>
      </c>
      <c r="G38" s="49"/>
      <c r="H38" s="48">
        <f>IFERROR(VLOOKUP(H6,ＥＷトラス!$A$10:$F$99,5,FALSE),"")</f>
        <v>0.48599999999999999</v>
      </c>
      <c r="I38" s="49"/>
      <c r="J38" s="3"/>
      <c r="K38" s="3"/>
      <c r="L38" s="3"/>
      <c r="M38" s="3"/>
      <c r="N38" s="3"/>
      <c r="O38" s="3"/>
      <c r="P38" s="3"/>
      <c r="Q38" s="3"/>
      <c r="R38" s="48">
        <f>IFERROR(VLOOKUP(R6,ＥＷトラス!$A$10:$F$99,5,FALSE),"")</f>
        <v>-0.48599999999999999</v>
      </c>
      <c r="S38" s="49"/>
      <c r="T38" s="48">
        <f>IFERROR(VLOOKUP(T6,ＥＷトラス!$A$10:$F$99,5,FALSE),"")</f>
        <v>0.48599999999999999</v>
      </c>
      <c r="U38" s="49"/>
      <c r="V38" s="3"/>
      <c r="W38" s="3"/>
      <c r="X38" s="3"/>
      <c r="Y38" s="3"/>
      <c r="AD38">
        <f>IFERROR(VLOOKUP(F6,ＥＷトラス!A10:F99,5,FALSE),"")</f>
        <v>-0.48599999999999999</v>
      </c>
    </row>
    <row r="39" spans="1:30" x14ac:dyDescent="0.15">
      <c r="A39" s="1">
        <v>27</v>
      </c>
      <c r="B39" s="3"/>
      <c r="C39" s="3"/>
      <c r="D39" s="3"/>
      <c r="E39" s="3"/>
      <c r="F39" s="48">
        <f>IFERROR(VLOOKUP(F7,ＥＷトラス!$A$10:$F$99,5,FALSE),"")</f>
        <v>-0.49399999999999999</v>
      </c>
      <c r="G39" s="49"/>
      <c r="H39" s="48">
        <f>IFERROR(VLOOKUP(H7,ＥＷトラス!$A$10:$F$99,5,FALSE),"")</f>
        <v>0.49399999999999999</v>
      </c>
      <c r="I39" s="49"/>
      <c r="J39" s="3"/>
      <c r="K39" s="3"/>
      <c r="L39" s="3"/>
      <c r="M39" s="3"/>
      <c r="N39" s="3"/>
      <c r="O39" s="3"/>
      <c r="P39" s="3"/>
      <c r="Q39" s="3"/>
      <c r="R39" s="48">
        <f>IFERROR(VLOOKUP(R7,ＥＷトラス!$A$10:$F$99,5,FALSE),"")</f>
        <v>-0.49399999999999999</v>
      </c>
      <c r="S39" s="49"/>
      <c r="T39" s="48">
        <f>IFERROR(VLOOKUP(T7,ＥＷトラス!$A$10:$F$99,5,FALSE),"")</f>
        <v>0.49399999999999999</v>
      </c>
      <c r="U39" s="49"/>
      <c r="V39" s="3"/>
      <c r="W39" s="3"/>
      <c r="X39" s="3"/>
      <c r="Y39" s="3"/>
      <c r="AD39">
        <f>IFERROR(VLOOKUP(F7,ＥＷトラス!A11:F100,5,FALSE),"")</f>
        <v>-0.49399999999999999</v>
      </c>
    </row>
    <row r="40" spans="1:30" x14ac:dyDescent="0.15">
      <c r="A40" s="1">
        <v>26</v>
      </c>
      <c r="B40" s="3"/>
      <c r="C40" s="3"/>
      <c r="D40" s="3"/>
      <c r="E40" s="3"/>
      <c r="F40" s="48">
        <f>IFERROR(VLOOKUP(F8,ＥＷトラス!$A$10:$F$99,5,FALSE),"")</f>
        <v>-0.496</v>
      </c>
      <c r="G40" s="49"/>
      <c r="H40" s="48">
        <f>IFERROR(VLOOKUP(H8,ＥＷトラス!$A$10:$F$99,5,FALSE),"")</f>
        <v>0.496</v>
      </c>
      <c r="I40" s="49"/>
      <c r="J40" s="3"/>
      <c r="K40" s="3"/>
      <c r="L40" s="3"/>
      <c r="M40" s="3"/>
      <c r="N40" s="3"/>
      <c r="O40" s="3"/>
      <c r="P40" s="3"/>
      <c r="Q40" s="3"/>
      <c r="R40" s="48">
        <f>IFERROR(VLOOKUP(R8,ＥＷトラス!$A$10:$F$99,5,FALSE),"")</f>
        <v>-0.496</v>
      </c>
      <c r="S40" s="49"/>
      <c r="T40" s="48">
        <f>IFERROR(VLOOKUP(T8,ＥＷトラス!$A$10:$F$99,5,FALSE),"")</f>
        <v>0.496</v>
      </c>
      <c r="U40" s="49"/>
      <c r="V40" s="3"/>
      <c r="W40" s="3"/>
      <c r="X40" s="3"/>
      <c r="Y40" s="3"/>
      <c r="AD40">
        <f>IFERROR(VLOOKUP(F8,ＥＷトラス!A12:F101,5,FALSE),"")</f>
        <v>-0.496</v>
      </c>
    </row>
    <row r="41" spans="1:30" x14ac:dyDescent="0.15">
      <c r="A41" s="1">
        <v>25</v>
      </c>
      <c r="B41" s="3"/>
      <c r="C41" s="3"/>
      <c r="D41" s="3"/>
      <c r="E41" s="3"/>
      <c r="F41" s="48">
        <f>IFERROR(VLOOKUP(F9,ＥＷトラス!$A$10:$F$99,5,FALSE),"")</f>
        <v>-0.49099999999999999</v>
      </c>
      <c r="G41" s="49"/>
      <c r="H41" s="48">
        <f>IFERROR(VLOOKUP(H9,ＥＷトラス!$A$10:$F$99,5,FALSE),"")</f>
        <v>0.49099999999999999</v>
      </c>
      <c r="I41" s="49"/>
      <c r="J41" s="3"/>
      <c r="K41" s="3"/>
      <c r="L41" s="3"/>
      <c r="M41" s="3"/>
      <c r="N41" s="3"/>
      <c r="O41" s="3"/>
      <c r="P41" s="3"/>
      <c r="Q41" s="3"/>
      <c r="R41" s="48">
        <f>IFERROR(VLOOKUP(R9,ＥＷトラス!$A$10:$F$99,5,FALSE),"")</f>
        <v>-0.49099999999999999</v>
      </c>
      <c r="S41" s="49"/>
      <c r="T41" s="48">
        <f>IFERROR(VLOOKUP(T9,ＥＷトラス!$A$10:$F$99,5,FALSE),"")</f>
        <v>0.49099999999999999</v>
      </c>
      <c r="U41" s="49"/>
      <c r="V41" s="3"/>
      <c r="W41" s="3"/>
      <c r="X41" s="3"/>
      <c r="Y41" s="3"/>
      <c r="AD41">
        <f>IFERROR(VLOOKUP(F9,ＥＷトラス!A13:F102,5,FALSE),"")</f>
        <v>-0.49099999999999999</v>
      </c>
    </row>
    <row r="42" spans="1:30" x14ac:dyDescent="0.15">
      <c r="A42" s="1">
        <v>24</v>
      </c>
      <c r="B42" s="3"/>
      <c r="C42" s="3"/>
      <c r="D42" s="3"/>
      <c r="E42" s="3"/>
      <c r="F42" s="48">
        <f>IFERROR(VLOOKUP(F10,ＥＷトラス!$A$10:$F$99,5,FALSE),"")</f>
        <v>-0.47899999999999998</v>
      </c>
      <c r="G42" s="49"/>
      <c r="H42" s="48">
        <f>IFERROR(VLOOKUP(H10,ＥＷトラス!$A$10:$F$99,5,FALSE),"")</f>
        <v>0.47899999999999998</v>
      </c>
      <c r="I42" s="49"/>
      <c r="J42" s="3"/>
      <c r="K42" s="3"/>
      <c r="L42" s="3"/>
      <c r="M42" s="3"/>
      <c r="N42" s="3"/>
      <c r="O42" s="3"/>
      <c r="P42" s="3"/>
      <c r="Q42" s="3"/>
      <c r="R42" s="48">
        <f>IFERROR(VLOOKUP(R10,ＥＷトラス!$A$10:$F$99,5,FALSE),"")</f>
        <v>-0.47899999999999998</v>
      </c>
      <c r="S42" s="49"/>
      <c r="T42" s="48">
        <f>IFERROR(VLOOKUP(T10,ＥＷトラス!$A$10:$F$99,5,FALSE),"")</f>
        <v>0.47899999999999998</v>
      </c>
      <c r="U42" s="49"/>
      <c r="V42" s="3"/>
      <c r="W42" s="3"/>
      <c r="X42" s="3"/>
      <c r="Y42" s="3"/>
      <c r="AD42">
        <f>IFERROR(VLOOKUP(F10,ＥＷトラス!A14:F103,5,FALSE),"")</f>
        <v>-0.47899999999999998</v>
      </c>
    </row>
    <row r="43" spans="1:30" x14ac:dyDescent="0.15">
      <c r="A43" s="1">
        <v>23</v>
      </c>
      <c r="B43" s="3"/>
      <c r="C43" s="3"/>
      <c r="D43" s="3"/>
      <c r="E43" s="3"/>
      <c r="F43" s="48">
        <f>IFERROR(VLOOKUP(F11,ＥＷトラス!$A$10:$F$99,5,FALSE),"")</f>
        <v>-0.46600000000000003</v>
      </c>
      <c r="G43" s="49"/>
      <c r="H43" s="48">
        <f>IFERROR(VLOOKUP(H11,ＥＷトラス!$A$10:$F$99,5,FALSE),"")</f>
        <v>0.46600000000000003</v>
      </c>
      <c r="I43" s="49"/>
      <c r="J43" s="3"/>
      <c r="K43" s="3"/>
      <c r="L43" s="3"/>
      <c r="M43" s="3"/>
      <c r="N43" s="3"/>
      <c r="O43" s="3"/>
      <c r="P43" s="3"/>
      <c r="Q43" s="3"/>
      <c r="R43" s="48">
        <f>IFERROR(VLOOKUP(R11,ＥＷトラス!$A$10:$F$99,5,FALSE),"")</f>
        <v>-0.46600000000000003</v>
      </c>
      <c r="S43" s="49"/>
      <c r="T43" s="48">
        <f>IFERROR(VLOOKUP(T11,ＥＷトラス!$A$10:$F$99,5,FALSE),"")</f>
        <v>0.46600000000000003</v>
      </c>
      <c r="U43" s="49"/>
      <c r="V43" s="3"/>
      <c r="W43" s="3"/>
      <c r="X43" s="3"/>
      <c r="Y43" s="3"/>
      <c r="AD43">
        <f>IFERROR(VLOOKUP(F11,ＥＷトラス!A15:F104,5,FALSE),"")</f>
        <v>-0.46600000000000003</v>
      </c>
    </row>
    <row r="44" spans="1:30" x14ac:dyDescent="0.15">
      <c r="A44" s="1">
        <v>22</v>
      </c>
      <c r="B44" s="3"/>
      <c r="C44" s="3"/>
      <c r="D44" s="3"/>
      <c r="E44" s="3"/>
      <c r="F44" s="48">
        <f>IFERROR(VLOOKUP(F12,ＥＷトラス!$A$10:$F$99,5,FALSE),"")</f>
        <v>-0.29599999999999999</v>
      </c>
      <c r="G44" s="49"/>
      <c r="H44" s="48">
        <f>IFERROR(VLOOKUP(H12,ＥＷトラス!$A$10:$F$99,5,FALSE),"")</f>
        <v>0.29599999999999999</v>
      </c>
      <c r="I44" s="49"/>
      <c r="J44" s="3"/>
      <c r="K44" s="3"/>
      <c r="L44" s="3"/>
      <c r="M44" s="3"/>
      <c r="N44" s="3"/>
      <c r="O44" s="3"/>
      <c r="P44" s="3"/>
      <c r="Q44" s="3"/>
      <c r="R44" s="48">
        <f>IFERROR(VLOOKUP(R12,ＥＷトラス!$A$10:$F$99,5,FALSE),"")</f>
        <v>-0.29599999999999999</v>
      </c>
      <c r="S44" s="49"/>
      <c r="T44" s="48">
        <f>IFERROR(VLOOKUP(T12,ＥＷトラス!$A$10:$F$99,5,FALSE),"")</f>
        <v>0.29599999999999999</v>
      </c>
      <c r="U44" s="49"/>
      <c r="V44" s="3"/>
      <c r="W44" s="3"/>
      <c r="X44" s="3"/>
      <c r="Y44" s="3"/>
      <c r="AD44">
        <f>IFERROR(VLOOKUP(F12,ＥＷトラス!A16:F105,5,FALSE),"")</f>
        <v>-0.29599999999999999</v>
      </c>
    </row>
    <row r="45" spans="1:30" x14ac:dyDescent="0.15">
      <c r="A45" s="1">
        <v>21</v>
      </c>
      <c r="B45" s="3"/>
      <c r="C45" s="3"/>
      <c r="D45" s="3"/>
      <c r="E45" s="3"/>
      <c r="F45" s="48" t="str">
        <f>IFERROR(VLOOKUP(F13,ＥＷトラス!$A$10:$F$99,5,FALSE),"")</f>
        <v/>
      </c>
      <c r="G45" s="49"/>
      <c r="H45" s="48" t="str">
        <f>IFERROR(VLOOKUP(H13,ＥＷトラス!$A$10:$F$99,5,FALSE),"")</f>
        <v/>
      </c>
      <c r="I45" s="49"/>
      <c r="J45" s="3"/>
      <c r="K45" s="3"/>
      <c r="L45" s="3"/>
      <c r="M45" s="3"/>
      <c r="N45" s="3"/>
      <c r="O45" s="3"/>
      <c r="P45" s="3"/>
      <c r="Q45" s="3"/>
      <c r="R45" s="48" t="str">
        <f>IFERROR(VLOOKUP(R13,ＥＷトラス!$A$10:$F$99,5,FALSE),"")</f>
        <v/>
      </c>
      <c r="S45" s="49"/>
      <c r="T45" s="48" t="str">
        <f>IFERROR(VLOOKUP(T13,ＥＷトラス!$A$10:$F$99,5,FALSE),"")</f>
        <v/>
      </c>
      <c r="U45" s="49"/>
      <c r="V45" s="3"/>
      <c r="W45" s="3"/>
      <c r="X45" s="3"/>
      <c r="Y45" s="3"/>
      <c r="AD45" t="str">
        <f>IFERROR(VLOOKUP(F13,ＥＷトラス!A17:F106,5,FALSE),"")</f>
        <v/>
      </c>
    </row>
    <row r="46" spans="1:30" x14ac:dyDescent="0.15">
      <c r="A46" s="1">
        <v>20</v>
      </c>
      <c r="B46" s="3"/>
      <c r="C46" s="3"/>
      <c r="D46" s="3"/>
      <c r="E46" s="3"/>
      <c r="F46" s="48">
        <f>IFERROR(VLOOKUP(F14,ＥＷトラス!$A$10:$F$99,5,FALSE),"")</f>
        <v>-0.214</v>
      </c>
      <c r="G46" s="49"/>
      <c r="H46" s="48">
        <f>IFERROR(VLOOKUP(H14,ＥＷトラス!$A$10:$F$99,5,FALSE),"")</f>
        <v>0.214</v>
      </c>
      <c r="I46" s="49"/>
      <c r="J46" s="3"/>
      <c r="K46" s="3"/>
      <c r="L46" s="3"/>
      <c r="M46" s="3"/>
      <c r="N46" s="3"/>
      <c r="O46" s="3"/>
      <c r="P46" s="3"/>
      <c r="Q46" s="3"/>
      <c r="R46" s="48">
        <f>IFERROR(VLOOKUP(R14,ＥＷトラス!$A$10:$F$99,5,FALSE),"")</f>
        <v>-0.214</v>
      </c>
      <c r="S46" s="49"/>
      <c r="T46" s="48">
        <f>IFERROR(VLOOKUP(T14,ＥＷトラス!$A$10:$F$99,5,FALSE),"")</f>
        <v>0.214</v>
      </c>
      <c r="U46" s="49"/>
      <c r="V46" s="3"/>
      <c r="W46" s="3"/>
      <c r="X46" s="3"/>
      <c r="Y46" s="3"/>
      <c r="AD46">
        <f>IFERROR(VLOOKUP(F14,ＥＷトラス!A18:F107,5,FALSE),"")</f>
        <v>-0.214</v>
      </c>
    </row>
    <row r="47" spans="1:30" x14ac:dyDescent="0.15">
      <c r="A47" s="1">
        <v>19</v>
      </c>
      <c r="B47" s="3"/>
      <c r="C47" s="3"/>
      <c r="D47" s="3"/>
      <c r="E47" s="3"/>
      <c r="F47" s="48">
        <f>IFERROR(VLOOKUP(F15,ＥＷトラス!$A$10:$F$99,5,FALSE),"")</f>
        <v>-0.24299999999999999</v>
      </c>
      <c r="G47" s="49"/>
      <c r="H47" s="48">
        <f>IFERROR(VLOOKUP(H15,ＥＷトラス!$A$10:$F$99,5,FALSE),"")</f>
        <v>0.24299999999999999</v>
      </c>
      <c r="I47" s="49"/>
      <c r="J47" s="3"/>
      <c r="K47" s="3"/>
      <c r="L47" s="3"/>
      <c r="M47" s="3"/>
      <c r="N47" s="3"/>
      <c r="O47" s="3"/>
      <c r="P47" s="3"/>
      <c r="Q47" s="3"/>
      <c r="R47" s="48">
        <f>IFERROR(VLOOKUP(R15,ＥＷトラス!$A$10:$F$99,5,FALSE),"")</f>
        <v>-0.24299999999999999</v>
      </c>
      <c r="S47" s="49"/>
      <c r="T47" s="48">
        <f>IFERROR(VLOOKUP(T15,ＥＷトラス!$A$10:$F$99,5,FALSE),"")</f>
        <v>0.24299999999999999</v>
      </c>
      <c r="U47" s="49"/>
      <c r="V47" s="3"/>
      <c r="W47" s="3"/>
      <c r="X47" s="3"/>
      <c r="Y47" s="3"/>
      <c r="AD47">
        <f>IFERROR(VLOOKUP(F15,ＥＷトラス!A19:F108,5,FALSE),"")</f>
        <v>-0.24299999999999999</v>
      </c>
    </row>
    <row r="48" spans="1:30" x14ac:dyDescent="0.15">
      <c r="A48" s="1">
        <v>18</v>
      </c>
      <c r="B48" s="3"/>
      <c r="C48" s="3"/>
      <c r="D48" s="3"/>
      <c r="E48" s="3"/>
      <c r="F48" s="48">
        <f>IFERROR(VLOOKUP(F16,ＥＷトラス!$A$10:$F$99,5,FALSE),"")</f>
        <v>-0.24399999999999999</v>
      </c>
      <c r="G48" s="49"/>
      <c r="H48" s="48">
        <f>IFERROR(VLOOKUP(H16,ＥＷトラス!$A$10:$F$99,5,FALSE),"")</f>
        <v>0.24399999999999999</v>
      </c>
      <c r="I48" s="49"/>
      <c r="J48" s="3"/>
      <c r="K48" s="3"/>
      <c r="L48" s="3"/>
      <c r="M48" s="3"/>
      <c r="N48" s="3"/>
      <c r="O48" s="3"/>
      <c r="P48" s="3"/>
      <c r="Q48" s="3"/>
      <c r="R48" s="48">
        <f>IFERROR(VLOOKUP(R16,ＥＷトラス!$A$10:$F$99,5,FALSE),"")</f>
        <v>-0.24399999999999999</v>
      </c>
      <c r="S48" s="49"/>
      <c r="T48" s="48">
        <f>IFERROR(VLOOKUP(T16,ＥＷトラス!$A$10:$F$99,5,FALSE),"")</f>
        <v>0.24399999999999999</v>
      </c>
      <c r="U48" s="49"/>
      <c r="V48" s="3"/>
      <c r="W48" s="3"/>
      <c r="X48" s="3"/>
      <c r="Y48" s="3"/>
      <c r="AD48">
        <f>IFERROR(VLOOKUP(F16,ＥＷトラス!A20:F109,5,FALSE),"")</f>
        <v>-0.24399999999999999</v>
      </c>
    </row>
    <row r="49" spans="1:30" x14ac:dyDescent="0.15">
      <c r="A49" s="1">
        <v>17</v>
      </c>
      <c r="B49" s="3"/>
      <c r="C49" s="3"/>
      <c r="D49" s="3"/>
      <c r="E49" s="3"/>
      <c r="F49" s="48">
        <f>IFERROR(VLOOKUP(F17,ＥＷトラス!$A$10:$F$99,5,FALSE),"")</f>
        <v>-0.19500000000000001</v>
      </c>
      <c r="G49" s="49"/>
      <c r="H49" s="48">
        <f>IFERROR(VLOOKUP(H17,ＥＷトラス!$A$10:$F$99,5,FALSE),"")</f>
        <v>0.19500000000000001</v>
      </c>
      <c r="I49" s="49"/>
      <c r="J49" s="3"/>
      <c r="K49" s="3"/>
      <c r="L49" s="3"/>
      <c r="M49" s="3"/>
      <c r="N49" s="3"/>
      <c r="O49" s="3"/>
      <c r="P49" s="3"/>
      <c r="Q49" s="3"/>
      <c r="R49" s="48">
        <f>IFERROR(VLOOKUP(R17,ＥＷトラス!$A$10:$F$99,5,FALSE),"")</f>
        <v>-0.19500000000000001</v>
      </c>
      <c r="S49" s="49"/>
      <c r="T49" s="48">
        <f>IFERROR(VLOOKUP(T17,ＥＷトラス!$A$10:$F$99,5,FALSE),"")</f>
        <v>0.19500000000000001</v>
      </c>
      <c r="U49" s="49"/>
      <c r="V49" s="3"/>
      <c r="W49" s="3"/>
      <c r="X49" s="3"/>
      <c r="Y49" s="3"/>
      <c r="AD49">
        <f>IFERROR(VLOOKUP(F17,ＥＷトラス!A21:F110,5,FALSE),"")</f>
        <v>-0.19500000000000001</v>
      </c>
    </row>
    <row r="50" spans="1:30" x14ac:dyDescent="0.15">
      <c r="A50" s="1">
        <v>16</v>
      </c>
      <c r="B50" s="3"/>
      <c r="C50" s="3"/>
      <c r="D50" s="3"/>
      <c r="E50" s="3"/>
      <c r="F50" s="48" t="str">
        <f>IFERROR(VLOOKUP(F18,ＥＷトラス!$A$10:$F$99,5,FALSE),"")</f>
        <v/>
      </c>
      <c r="G50" s="49"/>
      <c r="H50" s="48" t="str">
        <f>IFERROR(VLOOKUP(H18,ＥＷトラス!$A$10:$F$99,5,FALSE),"")</f>
        <v/>
      </c>
      <c r="I50" s="49"/>
      <c r="J50" s="3"/>
      <c r="K50" s="3"/>
      <c r="L50" s="3"/>
      <c r="M50" s="3"/>
      <c r="N50" s="3"/>
      <c r="O50" s="3"/>
      <c r="P50" s="3"/>
      <c r="Q50" s="3"/>
      <c r="R50" s="48" t="str">
        <f>IFERROR(VLOOKUP(R18,ＥＷトラス!$A$10:$F$99,5,FALSE),"")</f>
        <v/>
      </c>
      <c r="S50" s="49"/>
      <c r="T50" s="48" t="str">
        <f>IFERROR(VLOOKUP(T18,ＥＷトラス!$A$10:$F$99,5,FALSE),"")</f>
        <v/>
      </c>
      <c r="U50" s="49"/>
      <c r="V50" s="3"/>
      <c r="W50" s="3"/>
      <c r="X50" s="3"/>
      <c r="Y50" s="3"/>
      <c r="AD50" t="str">
        <f>IFERROR(VLOOKUP(F18,ＥＷトラス!A22:F111,5,FALSE),"")</f>
        <v/>
      </c>
    </row>
    <row r="51" spans="1:30" x14ac:dyDescent="0.15">
      <c r="A51" s="1">
        <v>15</v>
      </c>
      <c r="B51" s="3"/>
      <c r="C51" s="3"/>
      <c r="D51" s="3"/>
      <c r="E51" s="3"/>
      <c r="F51" s="48">
        <f>IFERROR(VLOOKUP(F19,ＥＷトラス!$A$10:$F$99,5,FALSE),"")</f>
        <v>-0.38900000000000001</v>
      </c>
      <c r="G51" s="49"/>
      <c r="H51" s="48">
        <f>IFERROR(VLOOKUP(H19,ＥＷトラス!$A$10:$F$99,5,FALSE),"")</f>
        <v>0.38900000000000001</v>
      </c>
      <c r="I51" s="49"/>
      <c r="J51" s="3"/>
      <c r="K51" s="3"/>
      <c r="L51" s="3"/>
      <c r="M51" s="3"/>
      <c r="N51" s="3"/>
      <c r="O51" s="3"/>
      <c r="P51" s="3"/>
      <c r="Q51" s="3"/>
      <c r="R51" s="48">
        <f>IFERROR(VLOOKUP(R19,ＥＷトラス!$A$10:$F$99,5,FALSE),"")</f>
        <v>-0.38900000000000001</v>
      </c>
      <c r="S51" s="49"/>
      <c r="T51" s="48">
        <f>IFERROR(VLOOKUP(T19,ＥＷトラス!$A$10:$F$99,5,FALSE),"")</f>
        <v>0.38900000000000001</v>
      </c>
      <c r="U51" s="49"/>
      <c r="V51" s="3"/>
      <c r="W51" s="3"/>
      <c r="X51" s="3"/>
      <c r="Y51" s="3"/>
      <c r="AD51">
        <f>IFERROR(VLOOKUP(F19,ＥＷトラス!A23:F112,5,FALSE),"")</f>
        <v>-0.38900000000000001</v>
      </c>
    </row>
    <row r="52" spans="1:30" x14ac:dyDescent="0.15">
      <c r="A52" s="1">
        <v>14</v>
      </c>
      <c r="B52" s="3"/>
      <c r="C52" s="3"/>
      <c r="D52" s="3"/>
      <c r="E52" s="3"/>
      <c r="F52" s="48">
        <f>IFERROR(VLOOKUP(F20,ＥＷトラス!$A$10:$F$99,5,FALSE),"")</f>
        <v>-0.45</v>
      </c>
      <c r="G52" s="49"/>
      <c r="H52" s="48">
        <f>IFERROR(VLOOKUP(H20,ＥＷトラス!$A$10:$F$99,5,FALSE),"")</f>
        <v>0.45</v>
      </c>
      <c r="I52" s="49"/>
      <c r="J52" s="3"/>
      <c r="K52" s="3"/>
      <c r="L52" s="3"/>
      <c r="M52" s="3"/>
      <c r="N52" s="3"/>
      <c r="O52" s="3"/>
      <c r="P52" s="3"/>
      <c r="Q52" s="3"/>
      <c r="R52" s="48">
        <f>IFERROR(VLOOKUP(R20,ＥＷトラス!$A$10:$F$99,5,FALSE),"")</f>
        <v>-0.45</v>
      </c>
      <c r="S52" s="49"/>
      <c r="T52" s="48">
        <f>IFERROR(VLOOKUP(T20,ＥＷトラス!$A$10:$F$99,5,FALSE),"")</f>
        <v>0.45</v>
      </c>
      <c r="U52" s="49"/>
      <c r="V52" s="3"/>
      <c r="W52" s="3"/>
      <c r="X52" s="3"/>
      <c r="Y52" s="3"/>
    </row>
    <row r="53" spans="1:30" x14ac:dyDescent="0.15">
      <c r="A53" s="1">
        <v>13</v>
      </c>
      <c r="B53" s="3"/>
      <c r="C53" s="3"/>
      <c r="D53" s="3"/>
      <c r="E53" s="3"/>
      <c r="F53" s="48">
        <f>IFERROR(VLOOKUP(F21,ＥＷトラス!$A$10:$F$99,5,FALSE),"")</f>
        <v>-0.41799999999999998</v>
      </c>
      <c r="G53" s="49"/>
      <c r="H53" s="48">
        <f>IFERROR(VLOOKUP(H21,ＥＷトラス!$A$10:$F$99,5,FALSE),"")</f>
        <v>0.41799999999999998</v>
      </c>
      <c r="I53" s="49"/>
      <c r="J53" s="3"/>
      <c r="K53" s="3"/>
      <c r="L53" s="3"/>
      <c r="M53" s="3"/>
      <c r="N53" s="3"/>
      <c r="O53" s="3"/>
      <c r="P53" s="3"/>
      <c r="Q53" s="3"/>
      <c r="R53" s="48">
        <f>IFERROR(VLOOKUP(R21,ＥＷトラス!$A$10:$F$99,5,FALSE),"")</f>
        <v>-0.41799999999999998</v>
      </c>
      <c r="S53" s="49"/>
      <c r="T53" s="48">
        <f>IFERROR(VLOOKUP(T21,ＥＷトラス!$A$10:$F$99,5,FALSE),"")</f>
        <v>0.41799999999999998</v>
      </c>
      <c r="U53" s="49"/>
      <c r="V53" s="3"/>
      <c r="W53" s="3"/>
      <c r="X53" s="3"/>
      <c r="Y53" s="3"/>
    </row>
    <row r="54" spans="1:30" x14ac:dyDescent="0.15">
      <c r="A54" s="1">
        <v>12</v>
      </c>
      <c r="B54" s="3"/>
      <c r="C54" s="3"/>
      <c r="D54" s="3"/>
      <c r="E54" s="3"/>
      <c r="F54" s="48">
        <f>IFERROR(VLOOKUP(F22,ＥＷトラス!$A$10:$F$99,5,FALSE),"")</f>
        <v>-0.41299999999999998</v>
      </c>
      <c r="G54" s="49"/>
      <c r="H54" s="48">
        <f>IFERROR(VLOOKUP(H22,ＥＷトラス!$A$10:$F$99,5,FALSE),"")</f>
        <v>0.41299999999999998</v>
      </c>
      <c r="I54" s="49"/>
      <c r="J54" s="3"/>
      <c r="K54" s="3"/>
      <c r="L54" s="3"/>
      <c r="M54" s="3"/>
      <c r="N54" s="3"/>
      <c r="O54" s="3"/>
      <c r="P54" s="3"/>
      <c r="Q54" s="3"/>
      <c r="R54" s="48">
        <f>IFERROR(VLOOKUP(R22,ＥＷトラス!$A$10:$F$99,5,FALSE),"")</f>
        <v>-0.41199999999999998</v>
      </c>
      <c r="S54" s="49"/>
      <c r="T54" s="48">
        <f>IFERROR(VLOOKUP(T22,ＥＷトラス!$A$10:$F$99,5,FALSE),"")</f>
        <v>0.41199999999999998</v>
      </c>
      <c r="U54" s="49"/>
      <c r="V54" s="3"/>
      <c r="W54" s="3"/>
      <c r="X54" s="3"/>
      <c r="Y54" s="3"/>
    </row>
    <row r="55" spans="1:30" x14ac:dyDescent="0.15">
      <c r="A55" s="1">
        <v>11</v>
      </c>
      <c r="B55" s="3"/>
      <c r="C55" s="3"/>
      <c r="D55" s="3"/>
      <c r="E55" s="3"/>
      <c r="F55" s="48">
        <f>IFERROR(VLOOKUP(F23,ＥＷトラス!$A$10:$F$99,5,FALSE),"")</f>
        <v>-0.40400000000000003</v>
      </c>
      <c r="G55" s="49"/>
      <c r="H55" s="48">
        <f>IFERROR(VLOOKUP(H23,ＥＷトラス!$A$10:$F$99,5,FALSE),"")</f>
        <v>0.40400000000000003</v>
      </c>
      <c r="I55" s="49"/>
      <c r="J55" s="3"/>
      <c r="K55" s="3"/>
      <c r="L55" s="3"/>
      <c r="M55" s="3"/>
      <c r="N55" s="3"/>
      <c r="O55" s="3"/>
      <c r="P55" s="3"/>
      <c r="Q55" s="3"/>
      <c r="R55" s="48">
        <f>IFERROR(VLOOKUP(R23,ＥＷトラス!$A$10:$F$99,5,FALSE),"")</f>
        <v>-0.40400000000000003</v>
      </c>
      <c r="S55" s="49"/>
      <c r="T55" s="48">
        <f>IFERROR(VLOOKUP(T23,ＥＷトラス!$A$10:$F$99,5,FALSE),"")</f>
        <v>0.40400000000000003</v>
      </c>
      <c r="U55" s="49"/>
      <c r="V55" s="3"/>
      <c r="W55" s="3"/>
      <c r="X55" s="3"/>
      <c r="Y55" s="3"/>
    </row>
    <row r="56" spans="1:30" x14ac:dyDescent="0.15">
      <c r="A56" s="1">
        <v>10</v>
      </c>
      <c r="B56" s="3"/>
      <c r="C56" s="3"/>
      <c r="D56" s="3"/>
      <c r="E56" s="3"/>
      <c r="F56" s="48">
        <f>IFERROR(VLOOKUP(F24,ＥＷトラス!$A$10:$F$99,5,FALSE),"")</f>
        <v>-0.437</v>
      </c>
      <c r="G56" s="49"/>
      <c r="H56" s="48">
        <f>IFERROR(VLOOKUP(H24,ＥＷトラス!$A$10:$F$99,5,FALSE),"")</f>
        <v>0.437</v>
      </c>
      <c r="I56" s="49"/>
      <c r="J56" s="3"/>
      <c r="K56" s="3"/>
      <c r="L56" s="3"/>
      <c r="M56" s="3"/>
      <c r="N56" s="3"/>
      <c r="O56" s="3"/>
      <c r="P56" s="3"/>
      <c r="Q56" s="3"/>
      <c r="R56" s="48">
        <f>IFERROR(VLOOKUP(R24,ＥＷトラス!$A$10:$F$99,5,FALSE),"")</f>
        <v>-0.437</v>
      </c>
      <c r="S56" s="49"/>
      <c r="T56" s="48">
        <f>IFERROR(VLOOKUP(T24,ＥＷトラス!$A$10:$F$99,5,FALSE),"")</f>
        <v>0.437</v>
      </c>
      <c r="U56" s="49"/>
      <c r="V56" s="3"/>
      <c r="W56" s="3"/>
      <c r="X56" s="3"/>
      <c r="Y56" s="3"/>
    </row>
    <row r="57" spans="1:30" x14ac:dyDescent="0.15">
      <c r="A57" s="1">
        <v>9</v>
      </c>
      <c r="B57" s="3"/>
      <c r="C57" s="3"/>
      <c r="D57" s="3"/>
      <c r="E57" s="3"/>
      <c r="F57" s="48">
        <f>IFERROR(VLOOKUP(F25,ＥＷトラス!$A$10:$F$99,5,FALSE),"")</f>
        <v>-0.42899999999999999</v>
      </c>
      <c r="G57" s="49"/>
      <c r="H57" s="48">
        <f>IFERROR(VLOOKUP(H25,ＥＷトラス!$A$10:$F$99,5,FALSE),"")</f>
        <v>0.42899999999999999</v>
      </c>
      <c r="I57" s="49"/>
      <c r="J57" s="3"/>
      <c r="K57" s="3"/>
      <c r="L57" s="3"/>
      <c r="M57" s="3"/>
      <c r="N57" s="3"/>
      <c r="O57" s="3"/>
      <c r="P57" s="3"/>
      <c r="Q57" s="3"/>
      <c r="R57" s="48">
        <f>IFERROR(VLOOKUP(R25,ＥＷトラス!$A$10:$F$99,5,FALSE),"")</f>
        <v>-0.42899999999999999</v>
      </c>
      <c r="S57" s="49"/>
      <c r="T57" s="48">
        <f>IFERROR(VLOOKUP(T25,ＥＷトラス!$A$10:$F$99,5,FALSE),"")</f>
        <v>0.42899999999999999</v>
      </c>
      <c r="U57" s="49"/>
      <c r="V57" s="3"/>
      <c r="W57" s="3"/>
      <c r="X57" s="3"/>
      <c r="Y57" s="3"/>
    </row>
    <row r="58" spans="1:30" x14ac:dyDescent="0.15">
      <c r="A58" s="1">
        <v>8</v>
      </c>
      <c r="B58" s="3"/>
      <c r="C58" s="3"/>
      <c r="D58" s="3"/>
      <c r="E58" s="3"/>
      <c r="F58" s="48">
        <f>IFERROR(VLOOKUP(F26,ＥＷトラス!$A$10:$F$99,5,FALSE),"")</f>
        <v>-0.41399999999999998</v>
      </c>
      <c r="G58" s="49"/>
      <c r="H58" s="48">
        <f>IFERROR(VLOOKUP(H26,ＥＷトラス!$A$10:$F$99,5,FALSE),"")</f>
        <v>0.41399999999999998</v>
      </c>
      <c r="I58" s="49"/>
      <c r="J58" s="3"/>
      <c r="K58" s="3"/>
      <c r="L58" s="3"/>
      <c r="M58" s="3"/>
      <c r="N58" s="3"/>
      <c r="O58" s="3"/>
      <c r="P58" s="3"/>
      <c r="Q58" s="3"/>
      <c r="R58" s="48">
        <f>IFERROR(VLOOKUP(R26,ＥＷトラス!$A$10:$F$99,5,FALSE),"")</f>
        <v>-0.41399999999999998</v>
      </c>
      <c r="S58" s="49"/>
      <c r="T58" s="48">
        <f>IFERROR(VLOOKUP(T26,ＥＷトラス!$A$10:$F$99,5,FALSE),"")</f>
        <v>0.41399999999999998</v>
      </c>
      <c r="U58" s="49"/>
      <c r="V58" s="3"/>
      <c r="W58" s="3"/>
      <c r="X58" s="3"/>
      <c r="Y58" s="3"/>
    </row>
    <row r="59" spans="1:30" x14ac:dyDescent="0.15">
      <c r="A59" s="1">
        <v>7</v>
      </c>
      <c r="B59" s="3"/>
      <c r="C59" s="3"/>
      <c r="D59" s="3"/>
      <c r="E59" s="3"/>
      <c r="F59" s="48">
        <f>IFERROR(VLOOKUP(F27,ＥＷトラス!$A$10:$F$99,5,FALSE),"")</f>
        <v>-0.39400000000000002</v>
      </c>
      <c r="G59" s="49"/>
      <c r="H59" s="48">
        <f>IFERROR(VLOOKUP(H27,ＥＷトラス!$A$10:$F$99,5,FALSE),"")</f>
        <v>0.39400000000000002</v>
      </c>
      <c r="I59" s="49"/>
      <c r="J59" s="3"/>
      <c r="K59" s="3"/>
      <c r="L59" s="3"/>
      <c r="M59" s="3"/>
      <c r="N59" s="3"/>
      <c r="O59" s="3"/>
      <c r="P59" s="3"/>
      <c r="Q59" s="3"/>
      <c r="R59" s="48">
        <f>IFERROR(VLOOKUP(R27,ＥＷトラス!$A$10:$F$99,5,FALSE),"")</f>
        <v>-0.39100000000000001</v>
      </c>
      <c r="S59" s="49"/>
      <c r="T59" s="48">
        <f>IFERROR(VLOOKUP(T27,ＥＷトラス!$A$10:$F$99,5,FALSE),"")</f>
        <v>0.39100000000000001</v>
      </c>
      <c r="U59" s="49"/>
      <c r="V59" s="3"/>
      <c r="W59" s="3"/>
      <c r="X59" s="3"/>
      <c r="Y59" s="3"/>
    </row>
    <row r="60" spans="1:30" x14ac:dyDescent="0.15">
      <c r="A60" s="1">
        <v>6</v>
      </c>
      <c r="B60" s="3"/>
      <c r="C60" s="3"/>
      <c r="D60" s="3"/>
      <c r="E60" s="3"/>
      <c r="F60" s="48">
        <f>IFERROR(VLOOKUP(F28,ＥＷトラス!$A$10:$F$99,5,FALSE),"")</f>
        <v>-0.37</v>
      </c>
      <c r="G60" s="49"/>
      <c r="H60" s="48">
        <f>IFERROR(VLOOKUP(H28,ＥＷトラス!$A$10:$F$99,5,FALSE),"")</f>
        <v>0.37</v>
      </c>
      <c r="I60" s="49"/>
      <c r="J60" s="3"/>
      <c r="K60" s="3"/>
      <c r="L60" s="3"/>
      <c r="M60" s="3"/>
      <c r="N60" s="3"/>
      <c r="O60" s="3"/>
      <c r="P60" s="3"/>
      <c r="Q60" s="3"/>
      <c r="R60" s="48">
        <f>IFERROR(VLOOKUP(R28,ＥＷトラス!$A$10:$F$99,5,FALSE),"")</f>
        <v>-0.376</v>
      </c>
      <c r="S60" s="49"/>
      <c r="T60" s="48">
        <f>IFERROR(VLOOKUP(T28,ＥＷトラス!$A$10:$F$99,5,FALSE),"")</f>
        <v>0.376</v>
      </c>
      <c r="U60" s="49"/>
      <c r="V60" s="3"/>
      <c r="W60" s="3"/>
      <c r="X60" s="3"/>
      <c r="Y60" s="3"/>
    </row>
    <row r="61" spans="1:30" x14ac:dyDescent="0.15">
      <c r="A61" s="1">
        <v>5</v>
      </c>
      <c r="B61" s="3"/>
      <c r="C61" s="3"/>
      <c r="D61" s="3"/>
      <c r="E61" s="3"/>
      <c r="F61" s="48">
        <f>IFERROR(VLOOKUP(F29,ＥＷトラス!$A$10:$F$99,5,FALSE),"")</f>
        <v>-0.33600000000000002</v>
      </c>
      <c r="G61" s="49"/>
      <c r="H61" s="48">
        <f>IFERROR(VLOOKUP(H29,ＥＷトラス!$A$10:$F$99,5,FALSE),"")</f>
        <v>0.33600000000000002</v>
      </c>
      <c r="I61" s="49"/>
      <c r="J61" s="3"/>
      <c r="K61" s="3"/>
      <c r="L61" s="3"/>
      <c r="M61" s="3"/>
      <c r="N61" s="3"/>
      <c r="O61" s="3"/>
      <c r="P61" s="3"/>
      <c r="Q61" s="3"/>
      <c r="R61" s="48">
        <f>IFERROR(VLOOKUP(R29,ＥＷトラス!$A$10:$F$99,5,FALSE),"")</f>
        <v>-0.28799999999999998</v>
      </c>
      <c r="S61" s="49"/>
      <c r="T61" s="48">
        <f>IFERROR(VLOOKUP(T29,ＥＷトラス!$A$10:$F$99,5,FALSE),"")</f>
        <v>0.28799999999999998</v>
      </c>
      <c r="U61" s="49"/>
      <c r="V61" s="3"/>
      <c r="W61" s="3"/>
      <c r="X61" s="3"/>
      <c r="Y61" s="3"/>
    </row>
    <row r="62" spans="1:30" x14ac:dyDescent="0.15">
      <c r="A62" s="1">
        <v>4</v>
      </c>
      <c r="B62" s="3"/>
      <c r="C62" s="3"/>
      <c r="D62" s="3"/>
      <c r="E62" s="3"/>
      <c r="F62" s="48" t="str">
        <f>IFERROR(VLOOKUP(F30,ＥＷトラス!$A$10:$F$99,5,FALSE),"")</f>
        <v/>
      </c>
      <c r="G62" s="49"/>
      <c r="H62" s="48" t="str">
        <f>IFERROR(VLOOKUP(H30,ＥＷトラス!$A$10:$F$99,5,FALSE),"")</f>
        <v/>
      </c>
      <c r="I62" s="49"/>
      <c r="J62" s="3"/>
      <c r="K62" s="3"/>
      <c r="L62" s="3"/>
      <c r="M62" s="3"/>
      <c r="N62" s="3"/>
      <c r="O62" s="3"/>
      <c r="P62" s="3"/>
      <c r="Q62" s="3"/>
      <c r="R62" s="48" t="str">
        <f>IFERROR(VLOOKUP(R30,ＥＷトラス!$A$10:$F$99,5,FALSE),"")</f>
        <v/>
      </c>
      <c r="S62" s="49"/>
      <c r="T62" s="48" t="str">
        <f>IFERROR(VLOOKUP(T30,ＥＷトラス!$A$10:$F$99,5,FALSE),"")</f>
        <v/>
      </c>
      <c r="U62" s="49"/>
      <c r="V62" s="3"/>
      <c r="W62" s="3"/>
      <c r="X62" s="3"/>
      <c r="Y62" s="3"/>
    </row>
    <row r="63" spans="1:30" x14ac:dyDescent="0.15">
      <c r="A63" s="1">
        <v>3</v>
      </c>
      <c r="B63" s="3"/>
      <c r="C63" s="3"/>
      <c r="D63" s="3"/>
      <c r="E63" s="3"/>
      <c r="F63" s="48" t="str">
        <f>IFERROR(VLOOKUP(F31,ＥＷトラス!$A$10:$F$99,5,FALSE),"")</f>
        <v/>
      </c>
      <c r="G63" s="49"/>
      <c r="H63" s="48" t="str">
        <f>IFERROR(VLOOKUP(H31,ＥＷトラス!$A$10:$F$99,5,FALSE),"")</f>
        <v/>
      </c>
      <c r="I63" s="49"/>
      <c r="J63" s="3"/>
      <c r="K63" s="3"/>
      <c r="L63" s="3"/>
      <c r="M63" s="3"/>
      <c r="N63" s="3"/>
      <c r="O63" s="3"/>
      <c r="P63" s="3"/>
      <c r="Q63" s="3"/>
      <c r="R63" s="48" t="str">
        <f>IFERROR(VLOOKUP(R31,ＥＷトラス!$A$10:$F$99,5,FALSE),"")</f>
        <v/>
      </c>
      <c r="S63" s="49"/>
      <c r="T63" s="48" t="str">
        <f>IFERROR(VLOOKUP(T31,ＥＷトラス!$A$10:$F$99,5,FALSE),"")</f>
        <v/>
      </c>
      <c r="U63" s="49"/>
      <c r="V63" s="3"/>
      <c r="W63" s="3"/>
      <c r="X63" s="3"/>
      <c r="Y63" s="3"/>
    </row>
    <row r="64" spans="1:30" x14ac:dyDescent="0.15">
      <c r="A64" s="1">
        <v>2</v>
      </c>
      <c r="B64" s="3"/>
      <c r="C64" s="3"/>
      <c r="D64" s="3"/>
      <c r="E64" s="3"/>
      <c r="F64" s="48" t="str">
        <f>IFERROR(VLOOKUP(F32,ＥＷトラス!$A$10:$F$99,5,FALSE),"")</f>
        <v/>
      </c>
      <c r="G64" s="49"/>
      <c r="H64" s="48" t="str">
        <f>IFERROR(VLOOKUP(H32,ＥＷトラス!$A$10:$F$99,5,FALSE),"")</f>
        <v/>
      </c>
      <c r="I64" s="49"/>
      <c r="J64" s="3"/>
      <c r="K64" s="3"/>
      <c r="L64" s="3"/>
      <c r="M64" s="3"/>
      <c r="N64" s="3"/>
      <c r="O64" s="3"/>
      <c r="P64" s="3"/>
      <c r="Q64" s="3"/>
      <c r="R64" s="48" t="str">
        <f>IFERROR(VLOOKUP(R32,ＥＷトラス!$A$10:$F$99,5,FALSE),"")</f>
        <v/>
      </c>
      <c r="S64" s="49"/>
      <c r="T64" s="48" t="str">
        <f>IFERROR(VLOOKUP(T32,ＥＷトラス!$A$10:$F$99,5,FALSE),"")</f>
        <v/>
      </c>
      <c r="U64" s="49"/>
      <c r="V64" s="3"/>
      <c r="W64" s="3"/>
      <c r="X64" s="3"/>
      <c r="Y64" s="3"/>
    </row>
    <row r="65" spans="1:25" ht="14.25" thickBot="1" x14ac:dyDescent="0.2">
      <c r="A65" s="23">
        <v>1</v>
      </c>
      <c r="B65" s="3"/>
      <c r="C65" s="3"/>
      <c r="D65" s="3"/>
      <c r="E65" s="3"/>
      <c r="F65" s="48" t="str">
        <f>IFERROR(VLOOKUP(F33,ＥＷトラス!$A$10:$F$99,5,FALSE),"")</f>
        <v/>
      </c>
      <c r="G65" s="49"/>
      <c r="H65" s="48" t="str">
        <f>IFERROR(VLOOKUP(H33,ＥＷトラス!$A$10:$F$99,5,FALSE),"")</f>
        <v/>
      </c>
      <c r="I65" s="49"/>
      <c r="J65" s="3"/>
      <c r="K65" s="3"/>
      <c r="L65" s="3"/>
      <c r="M65" s="3"/>
      <c r="N65" s="3"/>
      <c r="O65" s="3"/>
      <c r="P65" s="3"/>
      <c r="Q65" s="3"/>
      <c r="R65" s="48" t="str">
        <f>IFERROR(VLOOKUP(R33,ＥＷトラス!$A$10:$F$99,5,FALSE),"")</f>
        <v/>
      </c>
      <c r="S65" s="49"/>
      <c r="T65" s="48" t="str">
        <f>IFERROR(VLOOKUP(T33,ＥＷトラス!$A$10:$F$99,5,FALSE),"")</f>
        <v/>
      </c>
      <c r="U65" s="49"/>
      <c r="V65" s="3"/>
      <c r="W65" s="3"/>
      <c r="X65" s="3"/>
      <c r="Y65" s="3"/>
    </row>
  </sheetData>
  <mergeCells count="246">
    <mergeCell ref="T60:U60"/>
    <mergeCell ref="T61:U61"/>
    <mergeCell ref="T62:U62"/>
    <mergeCell ref="T63:U63"/>
    <mergeCell ref="T64:U64"/>
    <mergeCell ref="T65:U65"/>
    <mergeCell ref="T54:U54"/>
    <mergeCell ref="T55:U55"/>
    <mergeCell ref="T56:U56"/>
    <mergeCell ref="T57:U57"/>
    <mergeCell ref="T58:U58"/>
    <mergeCell ref="T59:U59"/>
    <mergeCell ref="T48:U48"/>
    <mergeCell ref="T49:U49"/>
    <mergeCell ref="T50:U50"/>
    <mergeCell ref="T51:U51"/>
    <mergeCell ref="T52:U52"/>
    <mergeCell ref="T53:U53"/>
    <mergeCell ref="T42:U42"/>
    <mergeCell ref="T43:U43"/>
    <mergeCell ref="T44:U44"/>
    <mergeCell ref="T45:U45"/>
    <mergeCell ref="T46:U46"/>
    <mergeCell ref="T47:U47"/>
    <mergeCell ref="T36:U36"/>
    <mergeCell ref="T37:U37"/>
    <mergeCell ref="T38:U38"/>
    <mergeCell ref="T39:U39"/>
    <mergeCell ref="T40:U40"/>
    <mergeCell ref="T41:U41"/>
    <mergeCell ref="R60:S60"/>
    <mergeCell ref="R61:S61"/>
    <mergeCell ref="R62:S62"/>
    <mergeCell ref="R48:S48"/>
    <mergeCell ref="R49:S49"/>
    <mergeCell ref="R50:S50"/>
    <mergeCell ref="R51:S51"/>
    <mergeCell ref="R52:S52"/>
    <mergeCell ref="R53:S53"/>
    <mergeCell ref="R42:S42"/>
    <mergeCell ref="R43:S43"/>
    <mergeCell ref="R44:S44"/>
    <mergeCell ref="R45:S45"/>
    <mergeCell ref="R46:S46"/>
    <mergeCell ref="R47:S47"/>
    <mergeCell ref="R36:S36"/>
    <mergeCell ref="R37:S37"/>
    <mergeCell ref="R38:S38"/>
    <mergeCell ref="R63:S63"/>
    <mergeCell ref="R64:S64"/>
    <mergeCell ref="R65:S65"/>
    <mergeCell ref="R54:S54"/>
    <mergeCell ref="R55:S55"/>
    <mergeCell ref="R56:S56"/>
    <mergeCell ref="R57:S57"/>
    <mergeCell ref="R58:S58"/>
    <mergeCell ref="R59:S59"/>
    <mergeCell ref="R39:S39"/>
    <mergeCell ref="R40:S40"/>
    <mergeCell ref="R41:S41"/>
    <mergeCell ref="T10:U10"/>
    <mergeCell ref="T9:U9"/>
    <mergeCell ref="T8:U8"/>
    <mergeCell ref="T7:U7"/>
    <mergeCell ref="T6:U6"/>
    <mergeCell ref="T5:U5"/>
    <mergeCell ref="T16:U16"/>
    <mergeCell ref="T15:U15"/>
    <mergeCell ref="T14:U14"/>
    <mergeCell ref="T13:U13"/>
    <mergeCell ref="T12:U12"/>
    <mergeCell ref="T11:U11"/>
    <mergeCell ref="T22:U22"/>
    <mergeCell ref="T21:U21"/>
    <mergeCell ref="T20:U20"/>
    <mergeCell ref="T19:U19"/>
    <mergeCell ref="T18:U18"/>
    <mergeCell ref="T17:U17"/>
    <mergeCell ref="T28:U28"/>
    <mergeCell ref="T27:U27"/>
    <mergeCell ref="T26:U26"/>
    <mergeCell ref="R30:S30"/>
    <mergeCell ref="R32:S32"/>
    <mergeCell ref="R33:S33"/>
    <mergeCell ref="T33:U33"/>
    <mergeCell ref="T32:U32"/>
    <mergeCell ref="T30:U30"/>
    <mergeCell ref="T29:U29"/>
    <mergeCell ref="R23:S23"/>
    <mergeCell ref="R24:S24"/>
    <mergeCell ref="R25:S25"/>
    <mergeCell ref="R26:S26"/>
    <mergeCell ref="R27:S27"/>
    <mergeCell ref="R28:S28"/>
    <mergeCell ref="R31:S31"/>
    <mergeCell ref="T31:U31"/>
    <mergeCell ref="R12:S12"/>
    <mergeCell ref="R13:S13"/>
    <mergeCell ref="R14:S14"/>
    <mergeCell ref="R15:S15"/>
    <mergeCell ref="R16:S16"/>
    <mergeCell ref="T25:U25"/>
    <mergeCell ref="T24:U24"/>
    <mergeCell ref="T23:U23"/>
    <mergeCell ref="R29:S29"/>
    <mergeCell ref="R10:S10"/>
    <mergeCell ref="F63:G63"/>
    <mergeCell ref="H63:I63"/>
    <mergeCell ref="F57:G57"/>
    <mergeCell ref="H57:I57"/>
    <mergeCell ref="F58:G58"/>
    <mergeCell ref="H58:I58"/>
    <mergeCell ref="F59:G59"/>
    <mergeCell ref="H59:I59"/>
    <mergeCell ref="F54:G54"/>
    <mergeCell ref="H54:I54"/>
    <mergeCell ref="F55:G55"/>
    <mergeCell ref="H55:I55"/>
    <mergeCell ref="F56:G56"/>
    <mergeCell ref="H56:I56"/>
    <mergeCell ref="F51:G51"/>
    <mergeCell ref="H51:I51"/>
    <mergeCell ref="R17:S17"/>
    <mergeCell ref="R18:S18"/>
    <mergeCell ref="R19:S19"/>
    <mergeCell ref="R20:S20"/>
    <mergeCell ref="R21:S21"/>
    <mergeCell ref="R22:S22"/>
    <mergeCell ref="R11:S11"/>
    <mergeCell ref="F64:G64"/>
    <mergeCell ref="H64:I64"/>
    <mergeCell ref="F65:G65"/>
    <mergeCell ref="H65:I65"/>
    <mergeCell ref="F60:G60"/>
    <mergeCell ref="H60:I60"/>
    <mergeCell ref="F61:G61"/>
    <mergeCell ref="H61:I61"/>
    <mergeCell ref="F62:G62"/>
    <mergeCell ref="H62:I62"/>
    <mergeCell ref="F52:G52"/>
    <mergeCell ref="H52:I52"/>
    <mergeCell ref="F53:G53"/>
    <mergeCell ref="H53:I53"/>
    <mergeCell ref="F48:G48"/>
    <mergeCell ref="H48:I48"/>
    <mergeCell ref="F49:G49"/>
    <mergeCell ref="H49:I49"/>
    <mergeCell ref="F50:G50"/>
    <mergeCell ref="H50:I50"/>
    <mergeCell ref="F45:G45"/>
    <mergeCell ref="H45:I45"/>
    <mergeCell ref="F46:G46"/>
    <mergeCell ref="H46:I46"/>
    <mergeCell ref="F47:G47"/>
    <mergeCell ref="H47:I47"/>
    <mergeCell ref="F42:G42"/>
    <mergeCell ref="H42:I42"/>
    <mergeCell ref="F43:G43"/>
    <mergeCell ref="H43:I43"/>
    <mergeCell ref="F44:G44"/>
    <mergeCell ref="H44:I44"/>
    <mergeCell ref="F39:G39"/>
    <mergeCell ref="H39:I39"/>
    <mergeCell ref="F40:G40"/>
    <mergeCell ref="H40:I40"/>
    <mergeCell ref="F41:G41"/>
    <mergeCell ref="H41:I41"/>
    <mergeCell ref="F36:G36"/>
    <mergeCell ref="H36:I36"/>
    <mergeCell ref="F37:G37"/>
    <mergeCell ref="H37:I37"/>
    <mergeCell ref="F38:G38"/>
    <mergeCell ref="H38:I38"/>
    <mergeCell ref="F31:G31"/>
    <mergeCell ref="F32:G32"/>
    <mergeCell ref="F33:G33"/>
    <mergeCell ref="H31:I31"/>
    <mergeCell ref="H32:I32"/>
    <mergeCell ref="H33:I33"/>
    <mergeCell ref="F29:G29"/>
    <mergeCell ref="H29:I29"/>
    <mergeCell ref="F30:G30"/>
    <mergeCell ref="H30:I30"/>
    <mergeCell ref="F27:G27"/>
    <mergeCell ref="H27:I27"/>
    <mergeCell ref="F28:G28"/>
    <mergeCell ref="H28:I28"/>
    <mergeCell ref="F25:G25"/>
    <mergeCell ref="H25:I25"/>
    <mergeCell ref="F26:G26"/>
    <mergeCell ref="H26:I26"/>
    <mergeCell ref="F23:G23"/>
    <mergeCell ref="H23:I23"/>
    <mergeCell ref="F24:G24"/>
    <mergeCell ref="H24:I24"/>
    <mergeCell ref="F21:G21"/>
    <mergeCell ref="H21:I21"/>
    <mergeCell ref="F22:G22"/>
    <mergeCell ref="H22:I22"/>
    <mergeCell ref="F19:G19"/>
    <mergeCell ref="H19:I19"/>
    <mergeCell ref="F20:G20"/>
    <mergeCell ref="H20:I20"/>
    <mergeCell ref="F17:G17"/>
    <mergeCell ref="H17:I17"/>
    <mergeCell ref="F18:G18"/>
    <mergeCell ref="H18:I18"/>
    <mergeCell ref="F15:G15"/>
    <mergeCell ref="H15:I15"/>
    <mergeCell ref="F16:G16"/>
    <mergeCell ref="H16:I16"/>
    <mergeCell ref="F13:G13"/>
    <mergeCell ref="H13:I13"/>
    <mergeCell ref="F14:G14"/>
    <mergeCell ref="H14:I14"/>
    <mergeCell ref="F11:G11"/>
    <mergeCell ref="H11:I11"/>
    <mergeCell ref="F12:G12"/>
    <mergeCell ref="H12:I12"/>
    <mergeCell ref="F10:G10"/>
    <mergeCell ref="H10:I10"/>
    <mergeCell ref="F7:G7"/>
    <mergeCell ref="H7:I7"/>
    <mergeCell ref="F8:G8"/>
    <mergeCell ref="H8:I8"/>
    <mergeCell ref="F5:G5"/>
    <mergeCell ref="H5:I5"/>
    <mergeCell ref="F6:G6"/>
    <mergeCell ref="H6:I6"/>
    <mergeCell ref="B1:M1"/>
    <mergeCell ref="N1:Y1"/>
    <mergeCell ref="F3:G3"/>
    <mergeCell ref="H3:I3"/>
    <mergeCell ref="F4:G4"/>
    <mergeCell ref="H4:I4"/>
    <mergeCell ref="R4:S4"/>
    <mergeCell ref="T4:U4"/>
    <mergeCell ref="F9:G9"/>
    <mergeCell ref="H9:I9"/>
    <mergeCell ref="R3:S3"/>
    <mergeCell ref="T3:U3"/>
    <mergeCell ref="R5:S5"/>
    <mergeCell ref="R6:S6"/>
    <mergeCell ref="R7:S7"/>
    <mergeCell ref="R8:S8"/>
    <mergeCell ref="R9:S9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5"/>
  <sheetViews>
    <sheetView workbookViewId="0">
      <pane xSplit="1" ySplit="3" topLeftCell="I32" activePane="bottomRight" state="frozen"/>
      <selection pane="topRight" activeCell="B1" sqref="B1"/>
      <selection pane="bottomLeft" activeCell="A4" sqref="A4"/>
      <selection pane="bottomRight" activeCell="M36" sqref="M36"/>
    </sheetView>
  </sheetViews>
  <sheetFormatPr defaultRowHeight="13.5" x14ac:dyDescent="0.15"/>
  <cols>
    <col min="1" max="1" width="5.25" bestFit="1" customWidth="1"/>
    <col min="2" max="25" width="10.5" bestFit="1" customWidth="1"/>
  </cols>
  <sheetData>
    <row r="1" spans="1:25" x14ac:dyDescent="0.15">
      <c r="A1" s="50" t="s">
        <v>596</v>
      </c>
      <c r="B1" s="50" t="s">
        <v>597</v>
      </c>
      <c r="C1" s="50"/>
      <c r="D1" s="50"/>
      <c r="E1" s="50"/>
      <c r="F1" s="50"/>
      <c r="G1" s="50"/>
      <c r="H1" s="50"/>
      <c r="I1" s="50"/>
      <c r="J1" s="50" t="s">
        <v>598</v>
      </c>
      <c r="K1" s="50"/>
      <c r="L1" s="50"/>
      <c r="M1" s="50"/>
      <c r="N1" s="50"/>
      <c r="O1" s="50"/>
      <c r="P1" s="50"/>
      <c r="Q1" s="50"/>
      <c r="R1" s="50" t="s">
        <v>599</v>
      </c>
      <c r="S1" s="50"/>
      <c r="T1" s="50"/>
      <c r="U1" s="50"/>
      <c r="V1" s="50"/>
      <c r="W1" s="50"/>
      <c r="X1" s="50"/>
      <c r="Y1" s="50"/>
    </row>
    <row r="2" spans="1:25" x14ac:dyDescent="0.15">
      <c r="A2" s="50"/>
      <c r="B2" s="3" t="s">
        <v>238</v>
      </c>
      <c r="C2" s="3" t="s">
        <v>239</v>
      </c>
      <c r="D2" s="3" t="s">
        <v>240</v>
      </c>
      <c r="E2" s="3" t="s">
        <v>600</v>
      </c>
      <c r="F2" s="3" t="s">
        <v>601</v>
      </c>
      <c r="G2" s="3" t="s">
        <v>242</v>
      </c>
      <c r="H2" s="3" t="s">
        <v>243</v>
      </c>
      <c r="I2" s="3" t="s">
        <v>244</v>
      </c>
      <c r="J2" s="3" t="s">
        <v>238</v>
      </c>
      <c r="K2" s="3" t="s">
        <v>239</v>
      </c>
      <c r="L2" s="3" t="s">
        <v>240</v>
      </c>
      <c r="M2" s="3" t="s">
        <v>600</v>
      </c>
      <c r="N2" s="3" t="s">
        <v>601</v>
      </c>
      <c r="O2" s="3" t="s">
        <v>242</v>
      </c>
      <c r="P2" s="3" t="s">
        <v>243</v>
      </c>
      <c r="Q2" s="3" t="s">
        <v>244</v>
      </c>
      <c r="R2" s="3" t="s">
        <v>238</v>
      </c>
      <c r="S2" s="3" t="s">
        <v>239</v>
      </c>
      <c r="T2" s="3" t="s">
        <v>240</v>
      </c>
      <c r="U2" s="3" t="s">
        <v>600</v>
      </c>
      <c r="V2" s="3" t="s">
        <v>601</v>
      </c>
      <c r="W2" s="3" t="s">
        <v>242</v>
      </c>
      <c r="X2" s="3" t="s">
        <v>243</v>
      </c>
      <c r="Y2" s="3" t="s">
        <v>244</v>
      </c>
    </row>
    <row r="3" spans="1:25" x14ac:dyDescent="0.15">
      <c r="A3" s="3"/>
      <c r="B3" s="17"/>
      <c r="C3" s="8"/>
      <c r="D3" s="8"/>
      <c r="E3" s="6"/>
      <c r="F3" s="8"/>
      <c r="G3" s="6"/>
      <c r="H3" s="6"/>
      <c r="I3" s="18"/>
      <c r="J3" s="5"/>
      <c r="K3" s="8"/>
      <c r="L3" s="6"/>
      <c r="M3" s="6"/>
      <c r="N3" s="8"/>
      <c r="O3" s="8"/>
      <c r="P3" s="6"/>
      <c r="Q3" s="9"/>
      <c r="R3" s="5"/>
      <c r="S3" s="8"/>
      <c r="T3" s="6"/>
      <c r="U3" s="6"/>
      <c r="V3" s="8"/>
      <c r="W3" s="8"/>
      <c r="X3" s="6"/>
      <c r="Y3" s="9"/>
    </row>
    <row r="4" spans="1:25" x14ac:dyDescent="0.15">
      <c r="A4" s="3">
        <v>30</v>
      </c>
      <c r="B4" s="3" t="s">
        <v>602</v>
      </c>
      <c r="C4" s="3" t="s">
        <v>603</v>
      </c>
      <c r="D4" s="3" t="s">
        <v>604</v>
      </c>
      <c r="E4" s="3"/>
      <c r="F4" s="3"/>
      <c r="G4" s="3" t="s">
        <v>605</v>
      </c>
      <c r="H4" s="3" t="s">
        <v>606</v>
      </c>
      <c r="I4" s="3" t="s">
        <v>607</v>
      </c>
      <c r="J4" s="3" t="s">
        <v>608</v>
      </c>
      <c r="K4" s="3" t="s">
        <v>609</v>
      </c>
      <c r="L4" s="3" t="s">
        <v>610</v>
      </c>
      <c r="M4" s="3"/>
      <c r="N4" s="3"/>
      <c r="O4" s="3" t="s">
        <v>611</v>
      </c>
      <c r="P4" s="3" t="s">
        <v>612</v>
      </c>
      <c r="Q4" s="3" t="s">
        <v>613</v>
      </c>
      <c r="R4" s="3" t="s">
        <v>614</v>
      </c>
      <c r="S4" s="3" t="s">
        <v>615</v>
      </c>
      <c r="T4" s="3" t="s">
        <v>616</v>
      </c>
      <c r="U4" s="3"/>
      <c r="V4" s="3"/>
      <c r="W4" s="3" t="s">
        <v>617</v>
      </c>
      <c r="X4" s="3" t="s">
        <v>618</v>
      </c>
      <c r="Y4" s="3" t="s">
        <v>619</v>
      </c>
    </row>
    <row r="5" spans="1:25" x14ac:dyDescent="0.15">
      <c r="A5" s="3">
        <v>29</v>
      </c>
      <c r="B5" s="3" t="s">
        <v>620</v>
      </c>
      <c r="C5" s="3" t="s">
        <v>621</v>
      </c>
      <c r="D5" s="3" t="s">
        <v>622</v>
      </c>
      <c r="E5" s="3"/>
      <c r="F5" s="3"/>
      <c r="G5" s="3" t="s">
        <v>623</v>
      </c>
      <c r="H5" s="3" t="s">
        <v>624</v>
      </c>
      <c r="I5" s="3" t="s">
        <v>625</v>
      </c>
      <c r="J5" s="3" t="s">
        <v>626</v>
      </c>
      <c r="K5" s="3" t="s">
        <v>627</v>
      </c>
      <c r="L5" s="3" t="s">
        <v>628</v>
      </c>
      <c r="M5" s="3"/>
      <c r="N5" s="3"/>
      <c r="O5" s="3" t="s">
        <v>629</v>
      </c>
      <c r="P5" s="3" t="s">
        <v>630</v>
      </c>
      <c r="Q5" s="3" t="s">
        <v>631</v>
      </c>
      <c r="R5" s="3" t="s">
        <v>632</v>
      </c>
      <c r="S5" s="3" t="s">
        <v>633</v>
      </c>
      <c r="T5" s="3" t="s">
        <v>634</v>
      </c>
      <c r="U5" s="3"/>
      <c r="V5" s="3"/>
      <c r="W5" s="3" t="s">
        <v>635</v>
      </c>
      <c r="X5" s="3" t="s">
        <v>636</v>
      </c>
      <c r="Y5" s="3" t="s">
        <v>637</v>
      </c>
    </row>
    <row r="6" spans="1:25" x14ac:dyDescent="0.15">
      <c r="A6" s="3">
        <v>28</v>
      </c>
      <c r="B6" s="3" t="s">
        <v>638</v>
      </c>
      <c r="C6" s="3" t="s">
        <v>639</v>
      </c>
      <c r="D6" s="3" t="s">
        <v>640</v>
      </c>
      <c r="E6" s="3" t="s">
        <v>641</v>
      </c>
      <c r="F6" s="3" t="s">
        <v>642</v>
      </c>
      <c r="G6" s="3" t="s">
        <v>643</v>
      </c>
      <c r="H6" s="3" t="s">
        <v>644</v>
      </c>
      <c r="I6" s="3" t="s">
        <v>645</v>
      </c>
      <c r="J6" s="3" t="s">
        <v>646</v>
      </c>
      <c r="K6" s="3" t="s">
        <v>647</v>
      </c>
      <c r="L6" s="3" t="s">
        <v>648</v>
      </c>
      <c r="M6" s="3" t="s">
        <v>649</v>
      </c>
      <c r="N6" s="3" t="s">
        <v>650</v>
      </c>
      <c r="O6" s="3" t="s">
        <v>651</v>
      </c>
      <c r="P6" s="3" t="s">
        <v>652</v>
      </c>
      <c r="Q6" s="3" t="s">
        <v>653</v>
      </c>
      <c r="R6" s="3" t="s">
        <v>654</v>
      </c>
      <c r="S6" s="3" t="s">
        <v>655</v>
      </c>
      <c r="T6" s="3" t="s">
        <v>656</v>
      </c>
      <c r="U6" s="3" t="s">
        <v>657</v>
      </c>
      <c r="V6" s="3" t="s">
        <v>658</v>
      </c>
      <c r="W6" s="3" t="s">
        <v>659</v>
      </c>
      <c r="X6" s="3" t="s">
        <v>660</v>
      </c>
      <c r="Y6" s="3" t="s">
        <v>661</v>
      </c>
    </row>
    <row r="7" spans="1:25" x14ac:dyDescent="0.15">
      <c r="A7" s="3">
        <v>27</v>
      </c>
      <c r="B7" s="3" t="s">
        <v>662</v>
      </c>
      <c r="C7" s="3" t="s">
        <v>663</v>
      </c>
      <c r="D7" s="3" t="s">
        <v>664</v>
      </c>
      <c r="E7" s="3" t="s">
        <v>665</v>
      </c>
      <c r="F7" s="3" t="s">
        <v>666</v>
      </c>
      <c r="G7" s="3" t="s">
        <v>667</v>
      </c>
      <c r="H7" s="3" t="s">
        <v>668</v>
      </c>
      <c r="I7" s="3" t="s">
        <v>669</v>
      </c>
      <c r="J7" s="3" t="s">
        <v>670</v>
      </c>
      <c r="K7" s="3" t="s">
        <v>671</v>
      </c>
      <c r="L7" s="3" t="s">
        <v>672</v>
      </c>
      <c r="M7" s="3" t="s">
        <v>673</v>
      </c>
      <c r="N7" s="3" t="s">
        <v>674</v>
      </c>
      <c r="O7" s="3" t="s">
        <v>675</v>
      </c>
      <c r="P7" s="3" t="s">
        <v>676</v>
      </c>
      <c r="Q7" s="3" t="s">
        <v>677</v>
      </c>
      <c r="R7" s="3" t="s">
        <v>678</v>
      </c>
      <c r="S7" s="3" t="s">
        <v>679</v>
      </c>
      <c r="T7" s="3" t="s">
        <v>680</v>
      </c>
      <c r="U7" s="3" t="s">
        <v>681</v>
      </c>
      <c r="V7" s="3" t="s">
        <v>682</v>
      </c>
      <c r="W7" s="3" t="s">
        <v>683</v>
      </c>
      <c r="X7" s="3" t="s">
        <v>684</v>
      </c>
      <c r="Y7" s="3" t="s">
        <v>685</v>
      </c>
    </row>
    <row r="8" spans="1:25" x14ac:dyDescent="0.15">
      <c r="A8" s="3">
        <v>26</v>
      </c>
      <c r="B8" s="3" t="s">
        <v>686</v>
      </c>
      <c r="C8" s="3" t="s">
        <v>687</v>
      </c>
      <c r="D8" s="3" t="s">
        <v>688</v>
      </c>
      <c r="E8" s="3" t="s">
        <v>689</v>
      </c>
      <c r="F8" s="3" t="s">
        <v>690</v>
      </c>
      <c r="G8" s="3" t="s">
        <v>691</v>
      </c>
      <c r="H8" s="3" t="s">
        <v>692</v>
      </c>
      <c r="I8" s="3" t="s">
        <v>693</v>
      </c>
      <c r="J8" s="3" t="s">
        <v>694</v>
      </c>
      <c r="K8" s="3" t="s">
        <v>695</v>
      </c>
      <c r="L8" s="3" t="s">
        <v>696</v>
      </c>
      <c r="M8" s="3" t="s">
        <v>697</v>
      </c>
      <c r="N8" s="3" t="s">
        <v>698</v>
      </c>
      <c r="O8" s="3" t="s">
        <v>699</v>
      </c>
      <c r="P8" s="3" t="s">
        <v>700</v>
      </c>
      <c r="Q8" s="3" t="s">
        <v>701</v>
      </c>
      <c r="R8" s="3" t="s">
        <v>702</v>
      </c>
      <c r="S8" s="3" t="s">
        <v>703</v>
      </c>
      <c r="T8" s="3" t="s">
        <v>704</v>
      </c>
      <c r="U8" s="3" t="s">
        <v>705</v>
      </c>
      <c r="V8" s="3" t="s">
        <v>706</v>
      </c>
      <c r="W8" s="3" t="s">
        <v>707</v>
      </c>
      <c r="X8" s="3" t="s">
        <v>708</v>
      </c>
      <c r="Y8" s="3" t="s">
        <v>709</v>
      </c>
    </row>
    <row r="9" spans="1:25" x14ac:dyDescent="0.15">
      <c r="A9" s="3">
        <v>25</v>
      </c>
      <c r="B9" s="3" t="s">
        <v>710</v>
      </c>
      <c r="C9" s="3" t="s">
        <v>711</v>
      </c>
      <c r="D9" s="3" t="s">
        <v>712</v>
      </c>
      <c r="E9" s="3" t="s">
        <v>713</v>
      </c>
      <c r="F9" s="3" t="s">
        <v>714</v>
      </c>
      <c r="G9" s="3" t="s">
        <v>715</v>
      </c>
      <c r="H9" s="3" t="s">
        <v>716</v>
      </c>
      <c r="I9" s="3" t="s">
        <v>717</v>
      </c>
      <c r="J9" s="3" t="s">
        <v>718</v>
      </c>
      <c r="K9" s="3" t="s">
        <v>719</v>
      </c>
      <c r="L9" s="3" t="s">
        <v>720</v>
      </c>
      <c r="M9" s="3" t="s">
        <v>721</v>
      </c>
      <c r="N9" s="3" t="s">
        <v>722</v>
      </c>
      <c r="O9" s="3" t="s">
        <v>723</v>
      </c>
      <c r="P9" s="3" t="s">
        <v>724</v>
      </c>
      <c r="Q9" s="3" t="s">
        <v>725</v>
      </c>
      <c r="R9" s="3" t="s">
        <v>726</v>
      </c>
      <c r="S9" s="3" t="s">
        <v>727</v>
      </c>
      <c r="T9" s="3" t="s">
        <v>728</v>
      </c>
      <c r="U9" s="3" t="s">
        <v>729</v>
      </c>
      <c r="V9" s="3" t="s">
        <v>730</v>
      </c>
      <c r="W9" s="3" t="s">
        <v>731</v>
      </c>
      <c r="X9" s="3" t="s">
        <v>732</v>
      </c>
      <c r="Y9" s="3" t="s">
        <v>733</v>
      </c>
    </row>
    <row r="10" spans="1:25" x14ac:dyDescent="0.15">
      <c r="A10" s="3">
        <v>24</v>
      </c>
      <c r="B10" s="3" t="s">
        <v>734</v>
      </c>
      <c r="C10" s="3" t="s">
        <v>735</v>
      </c>
      <c r="D10" s="3" t="s">
        <v>736</v>
      </c>
      <c r="E10" s="3" t="s">
        <v>737</v>
      </c>
      <c r="F10" s="3" t="s">
        <v>738</v>
      </c>
      <c r="G10" s="3" t="s">
        <v>739</v>
      </c>
      <c r="H10" s="3" t="s">
        <v>740</v>
      </c>
      <c r="I10" s="3" t="s">
        <v>741</v>
      </c>
      <c r="J10" s="3" t="s">
        <v>742</v>
      </c>
      <c r="K10" s="3" t="s">
        <v>743</v>
      </c>
      <c r="L10" s="3" t="s">
        <v>744</v>
      </c>
      <c r="M10" s="3" t="s">
        <v>745</v>
      </c>
      <c r="N10" s="3" t="s">
        <v>746</v>
      </c>
      <c r="O10" s="3" t="s">
        <v>747</v>
      </c>
      <c r="P10" s="3" t="s">
        <v>748</v>
      </c>
      <c r="Q10" s="3" t="s">
        <v>749</v>
      </c>
      <c r="R10" s="3" t="s">
        <v>750</v>
      </c>
      <c r="S10" s="3" t="s">
        <v>751</v>
      </c>
      <c r="T10" s="3" t="s">
        <v>752</v>
      </c>
      <c r="U10" s="3" t="s">
        <v>753</v>
      </c>
      <c r="V10" s="3" t="s">
        <v>754</v>
      </c>
      <c r="W10" s="3" t="s">
        <v>755</v>
      </c>
      <c r="X10" s="3" t="s">
        <v>756</v>
      </c>
      <c r="Y10" s="3" t="s">
        <v>757</v>
      </c>
    </row>
    <row r="11" spans="1:25" x14ac:dyDescent="0.15">
      <c r="A11" s="3">
        <v>23</v>
      </c>
      <c r="B11" s="3" t="s">
        <v>758</v>
      </c>
      <c r="C11" s="3" t="s">
        <v>759</v>
      </c>
      <c r="D11" s="3" t="s">
        <v>760</v>
      </c>
      <c r="E11" s="3" t="s">
        <v>761</v>
      </c>
      <c r="F11" s="3" t="s">
        <v>762</v>
      </c>
      <c r="G11" s="3" t="s">
        <v>763</v>
      </c>
      <c r="H11" s="3" t="s">
        <v>764</v>
      </c>
      <c r="I11" s="3" t="s">
        <v>765</v>
      </c>
      <c r="J11" s="3" t="s">
        <v>766</v>
      </c>
      <c r="K11" s="3" t="s">
        <v>767</v>
      </c>
      <c r="L11" s="3" t="s">
        <v>768</v>
      </c>
      <c r="M11" s="3" t="s">
        <v>769</v>
      </c>
      <c r="N11" s="3" t="s">
        <v>770</v>
      </c>
      <c r="O11" s="3" t="s">
        <v>771</v>
      </c>
      <c r="P11" s="3" t="s">
        <v>772</v>
      </c>
      <c r="Q11" s="3" t="s">
        <v>773</v>
      </c>
      <c r="R11" s="3" t="s">
        <v>774</v>
      </c>
      <c r="S11" s="3" t="s">
        <v>775</v>
      </c>
      <c r="T11" s="3" t="s">
        <v>776</v>
      </c>
      <c r="U11" s="3" t="s">
        <v>777</v>
      </c>
      <c r="V11" s="3" t="s">
        <v>778</v>
      </c>
      <c r="W11" s="3" t="s">
        <v>779</v>
      </c>
      <c r="X11" s="3" t="s">
        <v>780</v>
      </c>
      <c r="Y11" s="3" t="s">
        <v>781</v>
      </c>
    </row>
    <row r="12" spans="1:25" x14ac:dyDescent="0.15">
      <c r="A12" s="3">
        <v>22</v>
      </c>
      <c r="B12" s="3" t="s">
        <v>782</v>
      </c>
      <c r="C12" s="3" t="s">
        <v>783</v>
      </c>
      <c r="D12" s="3" t="s">
        <v>784</v>
      </c>
      <c r="E12" s="3" t="s">
        <v>785</v>
      </c>
      <c r="F12" s="3" t="s">
        <v>786</v>
      </c>
      <c r="G12" s="3" t="s">
        <v>787</v>
      </c>
      <c r="H12" s="3" t="s">
        <v>788</v>
      </c>
      <c r="I12" s="3" t="s">
        <v>789</v>
      </c>
      <c r="J12" s="3" t="s">
        <v>790</v>
      </c>
      <c r="K12" s="3" t="s">
        <v>791</v>
      </c>
      <c r="L12" s="3" t="s">
        <v>792</v>
      </c>
      <c r="M12" s="3" t="s">
        <v>793</v>
      </c>
      <c r="N12" s="3" t="s">
        <v>794</v>
      </c>
      <c r="O12" s="3" t="s">
        <v>795</v>
      </c>
      <c r="P12" s="3" t="s">
        <v>796</v>
      </c>
      <c r="Q12" s="3" t="s">
        <v>797</v>
      </c>
      <c r="R12" s="3" t="s">
        <v>798</v>
      </c>
      <c r="S12" s="3" t="s">
        <v>799</v>
      </c>
      <c r="T12" s="3" t="s">
        <v>800</v>
      </c>
      <c r="U12" s="3" t="s">
        <v>801</v>
      </c>
      <c r="V12" s="3" t="s">
        <v>802</v>
      </c>
      <c r="W12" s="3" t="s">
        <v>803</v>
      </c>
      <c r="X12" s="3" t="s">
        <v>804</v>
      </c>
      <c r="Y12" s="3" t="s">
        <v>805</v>
      </c>
    </row>
    <row r="13" spans="1:25" x14ac:dyDescent="0.15">
      <c r="A13" s="3">
        <v>21</v>
      </c>
      <c r="B13" s="3" t="s">
        <v>806</v>
      </c>
      <c r="C13" s="3" t="s">
        <v>807</v>
      </c>
      <c r="D13" s="3" t="s">
        <v>808</v>
      </c>
      <c r="E13" s="3" t="s">
        <v>809</v>
      </c>
      <c r="F13" s="3" t="s">
        <v>810</v>
      </c>
      <c r="G13" s="3" t="s">
        <v>811</v>
      </c>
      <c r="H13" s="3" t="s">
        <v>812</v>
      </c>
      <c r="I13" s="3" t="s">
        <v>813</v>
      </c>
      <c r="J13" s="3" t="s">
        <v>814</v>
      </c>
      <c r="K13" s="3" t="s">
        <v>815</v>
      </c>
      <c r="L13" s="3" t="s">
        <v>816</v>
      </c>
      <c r="M13" s="3" t="s">
        <v>817</v>
      </c>
      <c r="N13" s="3" t="s">
        <v>818</v>
      </c>
      <c r="O13" s="3" t="s">
        <v>819</v>
      </c>
      <c r="P13" s="3" t="s">
        <v>820</v>
      </c>
      <c r="Q13" s="3" t="s">
        <v>821</v>
      </c>
      <c r="R13" s="3" t="s">
        <v>822</v>
      </c>
      <c r="S13" s="3" t="s">
        <v>823</v>
      </c>
      <c r="T13" s="3" t="s">
        <v>824</v>
      </c>
      <c r="U13" s="3" t="s">
        <v>825</v>
      </c>
      <c r="V13" s="3" t="s">
        <v>826</v>
      </c>
      <c r="W13" s="3" t="s">
        <v>827</v>
      </c>
      <c r="X13" s="3" t="s">
        <v>828</v>
      </c>
      <c r="Y13" s="3" t="s">
        <v>829</v>
      </c>
    </row>
    <row r="14" spans="1:25" x14ac:dyDescent="0.15">
      <c r="A14" s="3">
        <v>20</v>
      </c>
      <c r="B14" s="3" t="s">
        <v>830</v>
      </c>
      <c r="C14" s="3" t="s">
        <v>831</v>
      </c>
      <c r="D14" s="3" t="s">
        <v>832</v>
      </c>
      <c r="E14" s="3" t="s">
        <v>833</v>
      </c>
      <c r="F14" s="3" t="s">
        <v>834</v>
      </c>
      <c r="G14" s="3" t="s">
        <v>835</v>
      </c>
      <c r="H14" s="3" t="s">
        <v>836</v>
      </c>
      <c r="I14" s="3" t="s">
        <v>837</v>
      </c>
      <c r="J14" s="3" t="s">
        <v>838</v>
      </c>
      <c r="K14" s="3" t="s">
        <v>839</v>
      </c>
      <c r="L14" s="3" t="s">
        <v>840</v>
      </c>
      <c r="M14" s="3" t="s">
        <v>841</v>
      </c>
      <c r="N14" s="3" t="s">
        <v>842</v>
      </c>
      <c r="O14" s="3" t="s">
        <v>843</v>
      </c>
      <c r="P14" s="3" t="s">
        <v>844</v>
      </c>
      <c r="Q14" s="3" t="s">
        <v>845</v>
      </c>
      <c r="R14" s="3" t="s">
        <v>846</v>
      </c>
      <c r="S14" s="3" t="s">
        <v>847</v>
      </c>
      <c r="T14" s="3" t="s">
        <v>848</v>
      </c>
      <c r="U14" s="3" t="s">
        <v>849</v>
      </c>
      <c r="V14" s="3" t="s">
        <v>850</v>
      </c>
      <c r="W14" s="3" t="s">
        <v>851</v>
      </c>
      <c r="X14" s="3" t="s">
        <v>852</v>
      </c>
      <c r="Y14" s="3" t="s">
        <v>853</v>
      </c>
    </row>
    <row r="15" spans="1:25" x14ac:dyDescent="0.15">
      <c r="A15" s="3">
        <v>19</v>
      </c>
      <c r="B15" s="3" t="s">
        <v>854</v>
      </c>
      <c r="C15" s="3" t="s">
        <v>855</v>
      </c>
      <c r="D15" s="3" t="s">
        <v>856</v>
      </c>
      <c r="E15" s="3" t="s">
        <v>857</v>
      </c>
      <c r="F15" s="3" t="s">
        <v>858</v>
      </c>
      <c r="G15" s="3" t="s">
        <v>859</v>
      </c>
      <c r="H15" s="3" t="s">
        <v>860</v>
      </c>
      <c r="I15" s="3" t="s">
        <v>861</v>
      </c>
      <c r="J15" s="3" t="s">
        <v>862</v>
      </c>
      <c r="K15" s="3" t="s">
        <v>863</v>
      </c>
      <c r="L15" s="3" t="s">
        <v>864</v>
      </c>
      <c r="M15" s="3" t="s">
        <v>865</v>
      </c>
      <c r="N15" s="3" t="s">
        <v>866</v>
      </c>
      <c r="O15" s="3" t="s">
        <v>867</v>
      </c>
      <c r="P15" s="3" t="s">
        <v>868</v>
      </c>
      <c r="Q15" s="3" t="s">
        <v>869</v>
      </c>
      <c r="R15" s="3" t="s">
        <v>870</v>
      </c>
      <c r="S15" s="3" t="s">
        <v>871</v>
      </c>
      <c r="T15" s="3" t="s">
        <v>872</v>
      </c>
      <c r="U15" s="3" t="s">
        <v>873</v>
      </c>
      <c r="V15" s="3" t="s">
        <v>874</v>
      </c>
      <c r="W15" s="3" t="s">
        <v>875</v>
      </c>
      <c r="X15" s="3" t="s">
        <v>876</v>
      </c>
      <c r="Y15" s="3" t="s">
        <v>877</v>
      </c>
    </row>
    <row r="16" spans="1:25" x14ac:dyDescent="0.15">
      <c r="A16" s="3">
        <v>18</v>
      </c>
      <c r="B16" s="3" t="s">
        <v>878</v>
      </c>
      <c r="C16" s="3" t="s">
        <v>879</v>
      </c>
      <c r="D16" s="3" t="s">
        <v>880</v>
      </c>
      <c r="E16" s="3" t="s">
        <v>881</v>
      </c>
      <c r="F16" s="3" t="s">
        <v>882</v>
      </c>
      <c r="G16" s="3" t="s">
        <v>883</v>
      </c>
      <c r="H16" s="3" t="s">
        <v>884</v>
      </c>
      <c r="I16" s="3" t="s">
        <v>885</v>
      </c>
      <c r="J16" s="3" t="s">
        <v>886</v>
      </c>
      <c r="K16" s="3" t="s">
        <v>887</v>
      </c>
      <c r="L16" s="3" t="s">
        <v>888</v>
      </c>
      <c r="M16" s="3" t="s">
        <v>889</v>
      </c>
      <c r="N16" s="3" t="s">
        <v>890</v>
      </c>
      <c r="O16" s="3" t="s">
        <v>891</v>
      </c>
      <c r="P16" s="3" t="s">
        <v>892</v>
      </c>
      <c r="Q16" s="3" t="s">
        <v>893</v>
      </c>
      <c r="R16" s="3" t="s">
        <v>894</v>
      </c>
      <c r="S16" s="3" t="s">
        <v>895</v>
      </c>
      <c r="T16" s="3" t="s">
        <v>896</v>
      </c>
      <c r="U16" s="3" t="s">
        <v>897</v>
      </c>
      <c r="V16" s="3" t="s">
        <v>898</v>
      </c>
      <c r="W16" s="3" t="s">
        <v>899</v>
      </c>
      <c r="X16" s="3" t="s">
        <v>900</v>
      </c>
      <c r="Y16" s="3" t="s">
        <v>901</v>
      </c>
    </row>
    <row r="17" spans="1:25" x14ac:dyDescent="0.15">
      <c r="A17" s="3">
        <v>17</v>
      </c>
      <c r="B17" s="3" t="s">
        <v>902</v>
      </c>
      <c r="C17" s="3" t="s">
        <v>903</v>
      </c>
      <c r="D17" s="3" t="s">
        <v>904</v>
      </c>
      <c r="E17" s="3" t="s">
        <v>905</v>
      </c>
      <c r="F17" s="3" t="s">
        <v>906</v>
      </c>
      <c r="G17" s="3" t="s">
        <v>907</v>
      </c>
      <c r="H17" s="3" t="s">
        <v>908</v>
      </c>
      <c r="I17" s="3" t="s">
        <v>909</v>
      </c>
      <c r="J17" s="3" t="s">
        <v>910</v>
      </c>
      <c r="K17" s="3" t="s">
        <v>911</v>
      </c>
      <c r="L17" s="3" t="s">
        <v>912</v>
      </c>
      <c r="M17" s="3" t="s">
        <v>913</v>
      </c>
      <c r="N17" s="3" t="s">
        <v>914</v>
      </c>
      <c r="O17" s="3" t="s">
        <v>915</v>
      </c>
      <c r="P17" s="3" t="s">
        <v>916</v>
      </c>
      <c r="Q17" s="3" t="s">
        <v>917</v>
      </c>
      <c r="R17" s="3" t="s">
        <v>918</v>
      </c>
      <c r="S17" s="3" t="s">
        <v>919</v>
      </c>
      <c r="T17" s="3" t="s">
        <v>920</v>
      </c>
      <c r="U17" s="3" t="s">
        <v>921</v>
      </c>
      <c r="V17" s="3" t="s">
        <v>922</v>
      </c>
      <c r="W17" s="3" t="s">
        <v>923</v>
      </c>
      <c r="X17" s="3" t="s">
        <v>924</v>
      </c>
      <c r="Y17" s="3" t="s">
        <v>925</v>
      </c>
    </row>
    <row r="18" spans="1:25" x14ac:dyDescent="0.15">
      <c r="A18" s="3">
        <v>16</v>
      </c>
      <c r="B18" s="3" t="s">
        <v>926</v>
      </c>
      <c r="C18" s="3" t="s">
        <v>927</v>
      </c>
      <c r="D18" s="3" t="s">
        <v>928</v>
      </c>
      <c r="E18" s="3" t="s">
        <v>929</v>
      </c>
      <c r="F18" s="3" t="s">
        <v>930</v>
      </c>
      <c r="G18" s="3" t="s">
        <v>931</v>
      </c>
      <c r="H18" s="3" t="s">
        <v>932</v>
      </c>
      <c r="I18" s="3" t="s">
        <v>933</v>
      </c>
      <c r="J18" s="3" t="s">
        <v>934</v>
      </c>
      <c r="K18" s="3" t="s">
        <v>935</v>
      </c>
      <c r="L18" s="3" t="s">
        <v>936</v>
      </c>
      <c r="M18" s="3" t="s">
        <v>937</v>
      </c>
      <c r="N18" s="3" t="s">
        <v>938</v>
      </c>
      <c r="O18" s="3" t="s">
        <v>939</v>
      </c>
      <c r="P18" s="3" t="s">
        <v>940</v>
      </c>
      <c r="Q18" s="3" t="s">
        <v>941</v>
      </c>
      <c r="R18" s="3" t="s">
        <v>942</v>
      </c>
      <c r="S18" s="3" t="s">
        <v>943</v>
      </c>
      <c r="T18" s="3" t="s">
        <v>944</v>
      </c>
      <c r="U18" s="3" t="s">
        <v>945</v>
      </c>
      <c r="V18" s="3" t="s">
        <v>946</v>
      </c>
      <c r="W18" s="3" t="s">
        <v>947</v>
      </c>
      <c r="X18" s="3" t="s">
        <v>948</v>
      </c>
      <c r="Y18" s="3" t="s">
        <v>949</v>
      </c>
    </row>
    <row r="19" spans="1:25" x14ac:dyDescent="0.15">
      <c r="A19" s="3">
        <v>15</v>
      </c>
      <c r="B19" s="3" t="s">
        <v>950</v>
      </c>
      <c r="C19" s="3" t="s">
        <v>951</v>
      </c>
      <c r="D19" s="3" t="s">
        <v>952</v>
      </c>
      <c r="E19" s="3" t="s">
        <v>953</v>
      </c>
      <c r="F19" s="3" t="s">
        <v>954</v>
      </c>
      <c r="G19" s="3" t="s">
        <v>955</v>
      </c>
      <c r="H19" s="3" t="s">
        <v>956</v>
      </c>
      <c r="I19" s="3" t="s">
        <v>957</v>
      </c>
      <c r="J19" s="3" t="s">
        <v>958</v>
      </c>
      <c r="K19" s="3" t="s">
        <v>959</v>
      </c>
      <c r="L19" s="3" t="s">
        <v>960</v>
      </c>
      <c r="M19" s="3" t="s">
        <v>961</v>
      </c>
      <c r="N19" s="3" t="s">
        <v>962</v>
      </c>
      <c r="O19" s="3" t="s">
        <v>963</v>
      </c>
      <c r="P19" s="3" t="s">
        <v>964</v>
      </c>
      <c r="Q19" s="3" t="s">
        <v>965</v>
      </c>
      <c r="R19" s="3" t="s">
        <v>966</v>
      </c>
      <c r="S19" s="3" t="s">
        <v>967</v>
      </c>
      <c r="T19" s="3" t="s">
        <v>968</v>
      </c>
      <c r="U19" s="3" t="s">
        <v>969</v>
      </c>
      <c r="V19" s="3" t="s">
        <v>970</v>
      </c>
      <c r="W19" s="3" t="s">
        <v>971</v>
      </c>
      <c r="X19" s="3" t="s">
        <v>972</v>
      </c>
      <c r="Y19" s="3" t="s">
        <v>973</v>
      </c>
    </row>
    <row r="20" spans="1:25" x14ac:dyDescent="0.15">
      <c r="A20" s="3">
        <v>14</v>
      </c>
      <c r="B20" s="3" t="s">
        <v>974</v>
      </c>
      <c r="C20" s="3" t="s">
        <v>975</v>
      </c>
      <c r="D20" s="3" t="s">
        <v>976</v>
      </c>
      <c r="E20" s="3" t="s">
        <v>977</v>
      </c>
      <c r="F20" s="3" t="s">
        <v>978</v>
      </c>
      <c r="G20" s="3" t="s">
        <v>979</v>
      </c>
      <c r="H20" s="3" t="s">
        <v>980</v>
      </c>
      <c r="I20" s="3" t="s">
        <v>981</v>
      </c>
      <c r="J20" s="3" t="s">
        <v>982</v>
      </c>
      <c r="K20" s="3" t="s">
        <v>983</v>
      </c>
      <c r="L20" s="3" t="s">
        <v>984</v>
      </c>
      <c r="M20" s="3" t="s">
        <v>985</v>
      </c>
      <c r="N20" s="3" t="s">
        <v>986</v>
      </c>
      <c r="O20" s="3" t="s">
        <v>987</v>
      </c>
      <c r="P20" s="3" t="s">
        <v>988</v>
      </c>
      <c r="Q20" s="3" t="s">
        <v>989</v>
      </c>
      <c r="R20" s="3" t="s">
        <v>990</v>
      </c>
      <c r="S20" s="3" t="s">
        <v>991</v>
      </c>
      <c r="T20" s="3" t="s">
        <v>992</v>
      </c>
      <c r="U20" s="3" t="s">
        <v>993</v>
      </c>
      <c r="V20" s="3" t="s">
        <v>994</v>
      </c>
      <c r="W20" s="3" t="s">
        <v>995</v>
      </c>
      <c r="X20" s="3" t="s">
        <v>996</v>
      </c>
      <c r="Y20" s="3" t="s">
        <v>997</v>
      </c>
    </row>
    <row r="21" spans="1:25" x14ac:dyDescent="0.15">
      <c r="A21" s="3">
        <v>13</v>
      </c>
      <c r="B21" s="3" t="s">
        <v>998</v>
      </c>
      <c r="C21" s="3" t="s">
        <v>999</v>
      </c>
      <c r="D21" s="3" t="s">
        <v>1000</v>
      </c>
      <c r="E21" s="3" t="s">
        <v>1001</v>
      </c>
      <c r="F21" s="3" t="s">
        <v>1002</v>
      </c>
      <c r="G21" s="3" t="s">
        <v>1003</v>
      </c>
      <c r="H21" s="3" t="s">
        <v>1004</v>
      </c>
      <c r="I21" s="3" t="s">
        <v>1005</v>
      </c>
      <c r="J21" s="3" t="s">
        <v>1006</v>
      </c>
      <c r="K21" s="3" t="s">
        <v>1007</v>
      </c>
      <c r="L21" s="3" t="s">
        <v>1008</v>
      </c>
      <c r="M21" s="3" t="s">
        <v>1009</v>
      </c>
      <c r="N21" s="3" t="s">
        <v>1010</v>
      </c>
      <c r="O21" s="3" t="s">
        <v>1011</v>
      </c>
      <c r="P21" s="3" t="s">
        <v>1012</v>
      </c>
      <c r="Q21" s="3" t="s">
        <v>1013</v>
      </c>
      <c r="R21" s="3" t="s">
        <v>1014</v>
      </c>
      <c r="S21" s="3" t="s">
        <v>1015</v>
      </c>
      <c r="T21" s="3" t="s">
        <v>1016</v>
      </c>
      <c r="U21" s="3" t="s">
        <v>1017</v>
      </c>
      <c r="V21" s="3" t="s">
        <v>1018</v>
      </c>
      <c r="W21" s="3" t="s">
        <v>1019</v>
      </c>
      <c r="X21" s="3" t="s">
        <v>1020</v>
      </c>
      <c r="Y21" s="3" t="s">
        <v>1021</v>
      </c>
    </row>
    <row r="22" spans="1:25" x14ac:dyDescent="0.15">
      <c r="A22" s="3">
        <v>12</v>
      </c>
      <c r="B22" s="3" t="s">
        <v>1022</v>
      </c>
      <c r="C22" s="3" t="s">
        <v>1023</v>
      </c>
      <c r="D22" s="3" t="s">
        <v>1024</v>
      </c>
      <c r="E22" s="3" t="s">
        <v>1025</v>
      </c>
      <c r="F22" s="3" t="s">
        <v>1026</v>
      </c>
      <c r="G22" s="3" t="s">
        <v>1027</v>
      </c>
      <c r="H22" s="3" t="s">
        <v>1028</v>
      </c>
      <c r="I22" s="3" t="s">
        <v>1029</v>
      </c>
      <c r="J22" s="3" t="s">
        <v>1030</v>
      </c>
      <c r="K22" s="3" t="s">
        <v>1031</v>
      </c>
      <c r="L22" s="3" t="s">
        <v>1032</v>
      </c>
      <c r="M22" s="3" t="s">
        <v>1033</v>
      </c>
      <c r="N22" s="3" t="s">
        <v>1034</v>
      </c>
      <c r="O22" s="3" t="s">
        <v>1035</v>
      </c>
      <c r="P22" s="3" t="s">
        <v>1036</v>
      </c>
      <c r="Q22" s="3" t="s">
        <v>1037</v>
      </c>
      <c r="R22" s="3" t="s">
        <v>1038</v>
      </c>
      <c r="S22" s="3" t="s">
        <v>1039</v>
      </c>
      <c r="T22" s="3" t="s">
        <v>1040</v>
      </c>
      <c r="U22" s="3" t="s">
        <v>1041</v>
      </c>
      <c r="V22" s="3" t="s">
        <v>1042</v>
      </c>
      <c r="W22" s="3" t="s">
        <v>1043</v>
      </c>
      <c r="X22" s="3" t="s">
        <v>1044</v>
      </c>
      <c r="Y22" s="3" t="s">
        <v>1045</v>
      </c>
    </row>
    <row r="23" spans="1:25" x14ac:dyDescent="0.15">
      <c r="A23" s="3">
        <v>11</v>
      </c>
      <c r="B23" s="3" t="s">
        <v>1046</v>
      </c>
      <c r="C23" s="3" t="s">
        <v>1047</v>
      </c>
      <c r="D23" s="3" t="s">
        <v>1048</v>
      </c>
      <c r="E23" s="3" t="s">
        <v>1049</v>
      </c>
      <c r="F23" s="3" t="s">
        <v>1050</v>
      </c>
      <c r="G23" s="3" t="s">
        <v>1051</v>
      </c>
      <c r="H23" s="3" t="s">
        <v>1052</v>
      </c>
      <c r="I23" s="3" t="s">
        <v>1053</v>
      </c>
      <c r="J23" s="3" t="s">
        <v>1054</v>
      </c>
      <c r="K23" s="3" t="s">
        <v>1055</v>
      </c>
      <c r="L23" s="3" t="s">
        <v>1056</v>
      </c>
      <c r="M23" s="3" t="s">
        <v>1057</v>
      </c>
      <c r="N23" s="3" t="s">
        <v>1058</v>
      </c>
      <c r="O23" s="3" t="s">
        <v>1059</v>
      </c>
      <c r="P23" s="3" t="s">
        <v>1060</v>
      </c>
      <c r="Q23" s="3" t="s">
        <v>1061</v>
      </c>
      <c r="R23" s="3" t="s">
        <v>1062</v>
      </c>
      <c r="S23" s="3" t="s">
        <v>1063</v>
      </c>
      <c r="T23" s="3" t="s">
        <v>1064</v>
      </c>
      <c r="U23" s="3" t="s">
        <v>1065</v>
      </c>
      <c r="V23" s="3" t="s">
        <v>1066</v>
      </c>
      <c r="W23" s="3" t="s">
        <v>1067</v>
      </c>
      <c r="X23" s="3" t="s">
        <v>1068</v>
      </c>
      <c r="Y23" s="3" t="s">
        <v>1069</v>
      </c>
    </row>
    <row r="24" spans="1:25" x14ac:dyDescent="0.15">
      <c r="A24" s="3">
        <v>10</v>
      </c>
      <c r="B24" s="3" t="s">
        <v>1070</v>
      </c>
      <c r="C24" s="3" t="s">
        <v>1071</v>
      </c>
      <c r="D24" s="3" t="s">
        <v>1072</v>
      </c>
      <c r="E24" s="3" t="s">
        <v>1073</v>
      </c>
      <c r="F24" s="3" t="s">
        <v>1074</v>
      </c>
      <c r="G24" s="3" t="s">
        <v>1075</v>
      </c>
      <c r="H24" s="3" t="s">
        <v>1076</v>
      </c>
      <c r="I24" s="3" t="s">
        <v>1077</v>
      </c>
      <c r="J24" s="3" t="s">
        <v>1078</v>
      </c>
      <c r="K24" s="3" t="s">
        <v>1079</v>
      </c>
      <c r="L24" s="3" t="s">
        <v>1080</v>
      </c>
      <c r="M24" s="3" t="s">
        <v>1081</v>
      </c>
      <c r="N24" s="3" t="s">
        <v>1082</v>
      </c>
      <c r="O24" s="3" t="s">
        <v>1083</v>
      </c>
      <c r="P24" s="3" t="s">
        <v>1084</v>
      </c>
      <c r="Q24" s="3" t="s">
        <v>1085</v>
      </c>
      <c r="R24" s="3" t="s">
        <v>1086</v>
      </c>
      <c r="S24" s="3" t="s">
        <v>1087</v>
      </c>
      <c r="T24" s="3" t="s">
        <v>1088</v>
      </c>
      <c r="U24" s="3" t="s">
        <v>1089</v>
      </c>
      <c r="V24" s="3" t="s">
        <v>1090</v>
      </c>
      <c r="W24" s="3" t="s">
        <v>1091</v>
      </c>
      <c r="X24" s="3" t="s">
        <v>1092</v>
      </c>
      <c r="Y24" s="3" t="s">
        <v>1093</v>
      </c>
    </row>
    <row r="25" spans="1:25" x14ac:dyDescent="0.15">
      <c r="A25" s="3">
        <v>9</v>
      </c>
      <c r="B25" s="3" t="s">
        <v>1094</v>
      </c>
      <c r="C25" s="3" t="s">
        <v>1095</v>
      </c>
      <c r="D25" s="3" t="s">
        <v>1096</v>
      </c>
      <c r="E25" s="3" t="s">
        <v>1097</v>
      </c>
      <c r="F25" s="3" t="s">
        <v>1098</v>
      </c>
      <c r="G25" s="3" t="s">
        <v>1099</v>
      </c>
      <c r="H25" s="3" t="s">
        <v>1100</v>
      </c>
      <c r="I25" s="3" t="s">
        <v>1101</v>
      </c>
      <c r="J25" s="3" t="s">
        <v>1102</v>
      </c>
      <c r="K25" s="3" t="s">
        <v>1103</v>
      </c>
      <c r="L25" s="3" t="s">
        <v>1104</v>
      </c>
      <c r="M25" s="3" t="s">
        <v>1105</v>
      </c>
      <c r="N25" s="3" t="s">
        <v>1106</v>
      </c>
      <c r="O25" s="3" t="s">
        <v>1107</v>
      </c>
      <c r="P25" s="3" t="s">
        <v>1108</v>
      </c>
      <c r="Q25" s="3" t="s">
        <v>1109</v>
      </c>
      <c r="R25" s="3" t="s">
        <v>1110</v>
      </c>
      <c r="S25" s="3" t="s">
        <v>1111</v>
      </c>
      <c r="T25" s="3" t="s">
        <v>1112</v>
      </c>
      <c r="U25" s="3" t="s">
        <v>1113</v>
      </c>
      <c r="V25" s="3" t="s">
        <v>1114</v>
      </c>
      <c r="W25" s="3" t="s">
        <v>1115</v>
      </c>
      <c r="X25" s="3" t="s">
        <v>1116</v>
      </c>
      <c r="Y25" s="3" t="s">
        <v>1117</v>
      </c>
    </row>
    <row r="26" spans="1:25" x14ac:dyDescent="0.15">
      <c r="A26" s="3">
        <v>8</v>
      </c>
      <c r="B26" s="3" t="s">
        <v>1118</v>
      </c>
      <c r="C26" s="3" t="s">
        <v>1119</v>
      </c>
      <c r="D26" s="3" t="s">
        <v>1120</v>
      </c>
      <c r="E26" s="3" t="s">
        <v>1121</v>
      </c>
      <c r="F26" s="3" t="s">
        <v>1122</v>
      </c>
      <c r="G26" s="3" t="s">
        <v>1123</v>
      </c>
      <c r="H26" s="3" t="s">
        <v>1124</v>
      </c>
      <c r="I26" s="3" t="s">
        <v>1125</v>
      </c>
      <c r="J26" s="3" t="s">
        <v>1126</v>
      </c>
      <c r="K26" s="3" t="s">
        <v>1127</v>
      </c>
      <c r="L26" s="3" t="s">
        <v>1128</v>
      </c>
      <c r="M26" s="3" t="s">
        <v>1129</v>
      </c>
      <c r="N26" s="3" t="s">
        <v>1130</v>
      </c>
      <c r="O26" s="3" t="s">
        <v>1131</v>
      </c>
      <c r="P26" s="3" t="s">
        <v>1132</v>
      </c>
      <c r="Q26" s="3" t="s">
        <v>1133</v>
      </c>
      <c r="R26" s="3" t="s">
        <v>1134</v>
      </c>
      <c r="S26" s="3" t="s">
        <v>1135</v>
      </c>
      <c r="T26" s="3" t="s">
        <v>1136</v>
      </c>
      <c r="U26" s="3" t="s">
        <v>1137</v>
      </c>
      <c r="V26" s="3" t="s">
        <v>1138</v>
      </c>
      <c r="W26" s="3" t="s">
        <v>1139</v>
      </c>
      <c r="X26" s="3" t="s">
        <v>1140</v>
      </c>
      <c r="Y26" s="3" t="s">
        <v>1141</v>
      </c>
    </row>
    <row r="27" spans="1:25" x14ac:dyDescent="0.15">
      <c r="A27" s="3">
        <v>7</v>
      </c>
      <c r="B27" s="3" t="s">
        <v>1142</v>
      </c>
      <c r="C27" s="3" t="s">
        <v>1143</v>
      </c>
      <c r="D27" s="3" t="s">
        <v>1144</v>
      </c>
      <c r="E27" s="3" t="s">
        <v>1145</v>
      </c>
      <c r="F27" s="3" t="s">
        <v>1146</v>
      </c>
      <c r="G27" s="3" t="s">
        <v>1147</v>
      </c>
      <c r="H27" s="3" t="s">
        <v>1148</v>
      </c>
      <c r="I27" s="3" t="s">
        <v>1149</v>
      </c>
      <c r="J27" s="3" t="s">
        <v>1150</v>
      </c>
      <c r="K27" s="3" t="s">
        <v>1151</v>
      </c>
      <c r="L27" s="3" t="s">
        <v>1152</v>
      </c>
      <c r="M27" s="3" t="s">
        <v>1153</v>
      </c>
      <c r="N27" s="3" t="s">
        <v>1154</v>
      </c>
      <c r="O27" s="3" t="s">
        <v>1155</v>
      </c>
      <c r="P27" s="3" t="s">
        <v>1156</v>
      </c>
      <c r="Q27" s="3" t="s">
        <v>1157</v>
      </c>
      <c r="R27" s="3" t="s">
        <v>1158</v>
      </c>
      <c r="S27" s="3" t="s">
        <v>1159</v>
      </c>
      <c r="T27" s="3" t="s">
        <v>1160</v>
      </c>
      <c r="U27" s="3" t="s">
        <v>1161</v>
      </c>
      <c r="V27" s="3" t="s">
        <v>1162</v>
      </c>
      <c r="W27" s="3" t="s">
        <v>1163</v>
      </c>
      <c r="X27" s="3" t="s">
        <v>1164</v>
      </c>
      <c r="Y27" s="3" t="s">
        <v>1165</v>
      </c>
    </row>
    <row r="28" spans="1:25" x14ac:dyDescent="0.15">
      <c r="A28" s="3">
        <v>6</v>
      </c>
      <c r="B28" s="3" t="s">
        <v>1166</v>
      </c>
      <c r="C28" s="3" t="s">
        <v>1167</v>
      </c>
      <c r="D28" s="3" t="s">
        <v>1168</v>
      </c>
      <c r="E28" s="3" t="s">
        <v>1169</v>
      </c>
      <c r="F28" s="3" t="s">
        <v>1170</v>
      </c>
      <c r="G28" s="3" t="s">
        <v>1171</v>
      </c>
      <c r="H28" s="3" t="s">
        <v>1172</v>
      </c>
      <c r="I28" s="3" t="s">
        <v>1173</v>
      </c>
      <c r="J28" s="3" t="s">
        <v>1174</v>
      </c>
      <c r="K28" s="3" t="s">
        <v>1175</v>
      </c>
      <c r="L28" s="3" t="s">
        <v>1176</v>
      </c>
      <c r="M28" s="3" t="s">
        <v>1177</v>
      </c>
      <c r="N28" s="3" t="s">
        <v>1178</v>
      </c>
      <c r="O28" s="3" t="s">
        <v>1179</v>
      </c>
      <c r="P28" s="3" t="s">
        <v>1180</v>
      </c>
      <c r="Q28" s="3" t="s">
        <v>1181</v>
      </c>
      <c r="R28" s="3" t="s">
        <v>1182</v>
      </c>
      <c r="S28" s="3" t="s">
        <v>1183</v>
      </c>
      <c r="T28" s="3" t="s">
        <v>1184</v>
      </c>
      <c r="U28" s="3" t="s">
        <v>1185</v>
      </c>
      <c r="V28" s="3" t="s">
        <v>1186</v>
      </c>
      <c r="W28" s="3" t="s">
        <v>1187</v>
      </c>
      <c r="X28" s="3" t="s">
        <v>1188</v>
      </c>
      <c r="Y28" s="3" t="s">
        <v>1189</v>
      </c>
    </row>
    <row r="29" spans="1:25" x14ac:dyDescent="0.15">
      <c r="A29" s="3">
        <v>5</v>
      </c>
      <c r="B29" s="3" t="s">
        <v>1190</v>
      </c>
      <c r="C29" s="3" t="s">
        <v>1191</v>
      </c>
      <c r="D29" s="3" t="s">
        <v>1192</v>
      </c>
      <c r="E29" s="3" t="s">
        <v>1193</v>
      </c>
      <c r="F29" s="3" t="s">
        <v>1194</v>
      </c>
      <c r="G29" s="3" t="s">
        <v>1195</v>
      </c>
      <c r="H29" s="3" t="s">
        <v>1196</v>
      </c>
      <c r="I29" s="3" t="s">
        <v>1197</v>
      </c>
      <c r="J29" s="3" t="s">
        <v>1198</v>
      </c>
      <c r="K29" s="3" t="s">
        <v>1199</v>
      </c>
      <c r="L29" s="3" t="s">
        <v>1200</v>
      </c>
      <c r="M29" s="3" t="s">
        <v>1201</v>
      </c>
      <c r="N29" s="3" t="s">
        <v>1202</v>
      </c>
      <c r="O29" s="3" t="s">
        <v>1203</v>
      </c>
      <c r="P29" s="3" t="s">
        <v>1204</v>
      </c>
      <c r="Q29" s="3" t="s">
        <v>1205</v>
      </c>
      <c r="R29" s="3" t="s">
        <v>1206</v>
      </c>
      <c r="S29" s="3" t="s">
        <v>1207</v>
      </c>
      <c r="T29" s="3" t="s">
        <v>1208</v>
      </c>
      <c r="U29" s="3" t="s">
        <v>1209</v>
      </c>
      <c r="V29" s="3" t="s">
        <v>1210</v>
      </c>
      <c r="W29" s="3" t="s">
        <v>1211</v>
      </c>
      <c r="X29" s="3" t="s">
        <v>1212</v>
      </c>
      <c r="Y29" s="3" t="s">
        <v>1213</v>
      </c>
    </row>
    <row r="30" spans="1:25" x14ac:dyDescent="0.15">
      <c r="A30" s="3">
        <v>4</v>
      </c>
      <c r="B30" s="3" t="s">
        <v>1214</v>
      </c>
      <c r="C30" s="3" t="s">
        <v>1215</v>
      </c>
      <c r="D30" s="3" t="s">
        <v>1216</v>
      </c>
      <c r="E30" s="3" t="s">
        <v>1217</v>
      </c>
      <c r="F30" s="3" t="s">
        <v>1218</v>
      </c>
      <c r="G30" s="3" t="s">
        <v>1219</v>
      </c>
      <c r="H30" s="3" t="s">
        <v>1220</v>
      </c>
      <c r="I30" s="3" t="s">
        <v>1221</v>
      </c>
      <c r="J30" s="3" t="s">
        <v>1222</v>
      </c>
      <c r="K30" s="3" t="s">
        <v>1223</v>
      </c>
      <c r="L30" s="3" t="s">
        <v>1224</v>
      </c>
      <c r="M30" s="3" t="s">
        <v>1225</v>
      </c>
      <c r="N30" s="3" t="s">
        <v>1226</v>
      </c>
      <c r="O30" s="3" t="s">
        <v>1227</v>
      </c>
      <c r="P30" s="3" t="s">
        <v>1228</v>
      </c>
      <c r="Q30" s="3" t="s">
        <v>1229</v>
      </c>
      <c r="R30" s="3" t="s">
        <v>1230</v>
      </c>
      <c r="S30" s="3" t="s">
        <v>1231</v>
      </c>
      <c r="T30" s="3" t="s">
        <v>1232</v>
      </c>
      <c r="U30" s="3" t="s">
        <v>1233</v>
      </c>
      <c r="V30" s="3" t="s">
        <v>1234</v>
      </c>
      <c r="W30" s="3" t="s">
        <v>1235</v>
      </c>
      <c r="X30" s="3" t="s">
        <v>1236</v>
      </c>
      <c r="Y30" s="3" t="s">
        <v>1237</v>
      </c>
    </row>
    <row r="31" spans="1:25" x14ac:dyDescent="0.15">
      <c r="A31" s="3">
        <v>3</v>
      </c>
      <c r="B31" s="3" t="s">
        <v>1238</v>
      </c>
      <c r="C31" s="3" t="s">
        <v>1239</v>
      </c>
      <c r="D31" s="3" t="s">
        <v>1240</v>
      </c>
      <c r="E31" s="3" t="s">
        <v>1241</v>
      </c>
      <c r="F31" s="3" t="s">
        <v>1242</v>
      </c>
      <c r="G31" s="3" t="s">
        <v>1243</v>
      </c>
      <c r="H31" s="3" t="s">
        <v>1244</v>
      </c>
      <c r="I31" s="3" t="s">
        <v>1245</v>
      </c>
      <c r="J31" s="3" t="s">
        <v>1246</v>
      </c>
      <c r="K31" s="3" t="s">
        <v>1247</v>
      </c>
      <c r="L31" s="3" t="s">
        <v>1248</v>
      </c>
      <c r="M31" s="3" t="s">
        <v>1249</v>
      </c>
      <c r="N31" s="3" t="s">
        <v>1250</v>
      </c>
      <c r="O31" s="3" t="s">
        <v>1251</v>
      </c>
      <c r="P31" s="3" t="s">
        <v>1252</v>
      </c>
      <c r="Q31" s="3" t="s">
        <v>1253</v>
      </c>
      <c r="R31" s="3" t="s">
        <v>1254</v>
      </c>
      <c r="S31" s="3" t="s">
        <v>1255</v>
      </c>
      <c r="T31" s="3" t="s">
        <v>1256</v>
      </c>
      <c r="U31" s="3" t="s">
        <v>1257</v>
      </c>
      <c r="V31" s="3" t="s">
        <v>1258</v>
      </c>
      <c r="W31" s="3" t="s">
        <v>1259</v>
      </c>
      <c r="X31" s="3" t="s">
        <v>1260</v>
      </c>
      <c r="Y31" s="3" t="s">
        <v>1261</v>
      </c>
    </row>
    <row r="32" spans="1:25" x14ac:dyDescent="0.15">
      <c r="A32" s="3">
        <v>2</v>
      </c>
      <c r="B32" s="3" t="s">
        <v>1262</v>
      </c>
      <c r="C32" s="3" t="s">
        <v>1263</v>
      </c>
      <c r="D32" s="3" t="s">
        <v>1264</v>
      </c>
      <c r="E32" s="3" t="s">
        <v>1265</v>
      </c>
      <c r="F32" s="3" t="s">
        <v>1266</v>
      </c>
      <c r="G32" s="3" t="s">
        <v>1267</v>
      </c>
      <c r="H32" s="3" t="s">
        <v>1268</v>
      </c>
      <c r="I32" s="3" t="s">
        <v>1269</v>
      </c>
      <c r="J32" s="3" t="s">
        <v>1270</v>
      </c>
      <c r="K32" s="3" t="s">
        <v>1271</v>
      </c>
      <c r="L32" s="3" t="s">
        <v>1272</v>
      </c>
      <c r="M32" s="3" t="s">
        <v>1273</v>
      </c>
      <c r="N32" s="3" t="s">
        <v>1274</v>
      </c>
      <c r="O32" s="3" t="s">
        <v>1275</v>
      </c>
      <c r="P32" s="3" t="s">
        <v>1276</v>
      </c>
      <c r="Q32" s="3" t="s">
        <v>1277</v>
      </c>
      <c r="R32" s="3" t="s">
        <v>1278</v>
      </c>
      <c r="S32" s="3" t="s">
        <v>1279</v>
      </c>
      <c r="T32" s="3" t="s">
        <v>1280</v>
      </c>
      <c r="U32" s="3" t="s">
        <v>1281</v>
      </c>
      <c r="V32" s="3" t="s">
        <v>1282</v>
      </c>
      <c r="W32" s="3" t="s">
        <v>1283</v>
      </c>
      <c r="X32" s="3" t="s">
        <v>1284</v>
      </c>
      <c r="Y32" s="3" t="s">
        <v>1285</v>
      </c>
    </row>
    <row r="33" spans="1:25" x14ac:dyDescent="0.15">
      <c r="A33" s="3">
        <v>1</v>
      </c>
      <c r="B33" s="3" t="s">
        <v>1286</v>
      </c>
      <c r="C33" s="3" t="s">
        <v>1287</v>
      </c>
      <c r="D33" s="3" t="s">
        <v>1288</v>
      </c>
      <c r="E33" s="3" t="s">
        <v>1289</v>
      </c>
      <c r="F33" s="3" t="s">
        <v>1290</v>
      </c>
      <c r="G33" s="3" t="s">
        <v>1291</v>
      </c>
      <c r="H33" s="3" t="s">
        <v>1292</v>
      </c>
      <c r="I33" s="3" t="s">
        <v>1293</v>
      </c>
      <c r="J33" s="3" t="s">
        <v>1294</v>
      </c>
      <c r="K33" s="3" t="s">
        <v>1295</v>
      </c>
      <c r="L33" s="3" t="s">
        <v>1296</v>
      </c>
      <c r="M33" s="3" t="s">
        <v>1297</v>
      </c>
      <c r="N33" s="3" t="s">
        <v>1298</v>
      </c>
      <c r="O33" s="3" t="s">
        <v>1299</v>
      </c>
      <c r="P33" s="3" t="s">
        <v>1300</v>
      </c>
      <c r="Q33" s="3" t="s">
        <v>1301</v>
      </c>
      <c r="R33" s="3" t="s">
        <v>1302</v>
      </c>
      <c r="S33" s="3" t="s">
        <v>1303</v>
      </c>
      <c r="T33" s="3" t="s">
        <v>1304</v>
      </c>
      <c r="U33" s="3" t="s">
        <v>1305</v>
      </c>
      <c r="V33" s="3" t="s">
        <v>1306</v>
      </c>
      <c r="W33" s="3" t="s">
        <v>1307</v>
      </c>
      <c r="X33" s="3" t="s">
        <v>1308</v>
      </c>
      <c r="Y33" s="3" t="s">
        <v>1309</v>
      </c>
    </row>
    <row r="36" spans="1:25" x14ac:dyDescent="0.15">
      <c r="A36" s="3">
        <v>30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 t="str">
        <f>IFERROR(VLOOKUP(M4,ＮＳトラス!$A$10:$F$160,5,FALSE),"")</f>
        <v/>
      </c>
      <c r="N36" s="7" t="str">
        <f>IFERROR(VLOOKUP(N4,ＮＳトラス!$A$10:$F$160,5,FALSE),"")</f>
        <v/>
      </c>
      <c r="O36" s="7"/>
      <c r="P36" s="7"/>
      <c r="Q36" s="7"/>
      <c r="R36" s="7"/>
      <c r="S36" s="7"/>
      <c r="T36" s="7"/>
      <c r="U36" s="7" t="str">
        <f>IFERROR(VLOOKUP(U4,ＮＳトラス!$A$10:$F$160,5,FALSE),"")</f>
        <v/>
      </c>
      <c r="V36" s="7" t="str">
        <f>IFERROR(VLOOKUP(V4,ＮＳトラス!$A$10:$F$160,5,FALSE),"")</f>
        <v/>
      </c>
      <c r="W36" s="7"/>
      <c r="X36" s="7"/>
      <c r="Y36" s="7"/>
    </row>
    <row r="37" spans="1:25" x14ac:dyDescent="0.15">
      <c r="A37" s="3">
        <v>29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 t="str">
        <f>IFERROR(VLOOKUP(M5,ＮＳトラス!$A$10:$F$160,5,FALSE),"")</f>
        <v/>
      </c>
      <c r="N37" s="7" t="str">
        <f>IFERROR(VLOOKUP(N5,ＮＳトラス!$A$10:$F$160,5,FALSE),"")</f>
        <v/>
      </c>
      <c r="O37" s="7"/>
      <c r="P37" s="7"/>
      <c r="Q37" s="7"/>
      <c r="R37" s="7"/>
      <c r="S37" s="7"/>
      <c r="T37" s="7"/>
      <c r="U37" s="7" t="str">
        <f>IFERROR(VLOOKUP(U5,ＮＳトラス!$A$10:$F$160,5,FALSE),"")</f>
        <v/>
      </c>
      <c r="V37" s="7" t="str">
        <f>IFERROR(VLOOKUP(V5,ＮＳトラス!$A$10:$F$160,5,FALSE),"")</f>
        <v/>
      </c>
      <c r="W37" s="7"/>
      <c r="X37" s="7"/>
      <c r="Y37" s="7"/>
    </row>
    <row r="38" spans="1:25" x14ac:dyDescent="0.15">
      <c r="A38" s="3">
        <v>28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>
        <f>IFERROR(VLOOKUP(M6,ＮＳトラス!$A$10:$F$160,5,FALSE),"")</f>
        <v>-0.28799999999999998</v>
      </c>
      <c r="N38" s="7">
        <f>IFERROR(VLOOKUP(N6,ＮＳトラス!$A$10:$F$160,5,FALSE),"")</f>
        <v>0.28599999999999998</v>
      </c>
      <c r="O38" s="7"/>
      <c r="P38" s="7"/>
      <c r="Q38" s="7"/>
      <c r="R38" s="7"/>
      <c r="S38" s="7"/>
      <c r="T38" s="7"/>
      <c r="U38" s="7">
        <f>IFERROR(VLOOKUP(U6,ＮＳトラス!$A$10:$F$160,5,FALSE),"")</f>
        <v>-0.27900000000000003</v>
      </c>
      <c r="V38" s="7">
        <f>IFERROR(VLOOKUP(V6,ＮＳトラス!$A$10:$F$160,5,FALSE),"")</f>
        <v>0.28100000000000003</v>
      </c>
      <c r="W38" s="7"/>
      <c r="X38" s="7"/>
      <c r="Y38" s="7"/>
    </row>
    <row r="39" spans="1:25" x14ac:dyDescent="0.15">
      <c r="A39" s="3">
        <v>27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>
        <f>IFERROR(VLOOKUP(M7,ＮＳトラス!$A$10:$F$160,5,FALSE),"")</f>
        <v>-0.29499999999999998</v>
      </c>
      <c r="N39" s="7">
        <f>IFERROR(VLOOKUP(N7,ＮＳトラス!$A$10:$F$160,5,FALSE),"")</f>
        <v>0.29299999999999998</v>
      </c>
      <c r="O39" s="7"/>
      <c r="P39" s="7"/>
      <c r="Q39" s="7"/>
      <c r="R39" s="7"/>
      <c r="S39" s="7"/>
      <c r="T39" s="7"/>
      <c r="U39" s="7">
        <f>IFERROR(VLOOKUP(U7,ＮＳトラス!$A$10:$F$160,5,FALSE),"")</f>
        <v>-0.28499999999999998</v>
      </c>
      <c r="V39" s="7">
        <f>IFERROR(VLOOKUP(V7,ＮＳトラス!$A$10:$F$160,5,FALSE),"")</f>
        <v>0.28699999999999998</v>
      </c>
      <c r="W39" s="7"/>
      <c r="X39" s="7"/>
      <c r="Y39" s="7"/>
    </row>
    <row r="40" spans="1:25" x14ac:dyDescent="0.15">
      <c r="A40" s="3">
        <v>26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>
        <f>IFERROR(VLOOKUP(M8,ＮＳトラス!$A$10:$F$160,5,FALSE),"")</f>
        <v>-0.3</v>
      </c>
      <c r="N40" s="7">
        <f>IFERROR(VLOOKUP(N8,ＮＳトラス!$A$10:$F$160,5,FALSE),"")</f>
        <v>0.29899999999999999</v>
      </c>
      <c r="O40" s="7"/>
      <c r="P40" s="7"/>
      <c r="Q40" s="7"/>
      <c r="R40" s="7"/>
      <c r="S40" s="7"/>
      <c r="T40" s="7"/>
      <c r="U40" s="7">
        <f>IFERROR(VLOOKUP(U8,ＮＳトラス!$A$10:$F$160,5,FALSE),"")</f>
        <v>-0.29099999999999998</v>
      </c>
      <c r="V40" s="7">
        <f>IFERROR(VLOOKUP(V8,ＮＳトラス!$A$10:$F$160,5,FALSE),"")</f>
        <v>0.29199999999999998</v>
      </c>
      <c r="W40" s="7"/>
      <c r="X40" s="7"/>
      <c r="Y40" s="7"/>
    </row>
    <row r="41" spans="1:25" x14ac:dyDescent="0.15">
      <c r="A41" s="3">
        <v>25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>
        <f>IFERROR(VLOOKUP(M9,ＮＳトラス!$A$10:$F$160,5,FALSE),"")</f>
        <v>-0.30199999999999999</v>
      </c>
      <c r="N41" s="7">
        <f>IFERROR(VLOOKUP(N9,ＮＳトラス!$A$10:$F$160,5,FALSE),"")</f>
        <v>0.30199999999999999</v>
      </c>
      <c r="O41" s="7"/>
      <c r="P41" s="7"/>
      <c r="Q41" s="7"/>
      <c r="R41" s="7"/>
      <c r="S41" s="7"/>
      <c r="T41" s="7"/>
      <c r="U41" s="7">
        <f>IFERROR(VLOOKUP(U9,ＮＳトラス!$A$10:$F$160,5,FALSE),"")</f>
        <v>-0.29299999999999998</v>
      </c>
      <c r="V41" s="7">
        <f>IFERROR(VLOOKUP(V9,ＮＳトラス!$A$10:$F$160,5,FALSE),"")</f>
        <v>0.29399999999999998</v>
      </c>
      <c r="W41" s="7"/>
      <c r="X41" s="7"/>
      <c r="Y41" s="7"/>
    </row>
    <row r="42" spans="1:25" x14ac:dyDescent="0.15">
      <c r="A42" s="3">
        <v>24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>
        <f>IFERROR(VLOOKUP(M10,ＮＳトラス!$A$10:$F$160,5,FALSE),"")</f>
        <v>-0.30399999999999999</v>
      </c>
      <c r="N42" s="7">
        <f>IFERROR(VLOOKUP(N10,ＮＳトラス!$A$10:$F$160,5,FALSE),"")</f>
        <v>0.30399999999999999</v>
      </c>
      <c r="O42" s="7"/>
      <c r="P42" s="7"/>
      <c r="Q42" s="7"/>
      <c r="R42" s="7"/>
      <c r="S42" s="7"/>
      <c r="T42" s="7"/>
      <c r="U42" s="7">
        <f>IFERROR(VLOOKUP(U10,ＮＳトラス!$A$10:$F$160,5,FALSE),"")</f>
        <v>-0.29499999999999998</v>
      </c>
      <c r="V42" s="7">
        <f>IFERROR(VLOOKUP(V10,ＮＳトラス!$A$10:$F$160,5,FALSE),"")</f>
        <v>0.29499999999999998</v>
      </c>
      <c r="W42" s="7"/>
      <c r="X42" s="7"/>
      <c r="Y42" s="7"/>
    </row>
    <row r="43" spans="1:25" x14ac:dyDescent="0.15">
      <c r="A43" s="3">
        <v>23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>
        <f>IFERROR(VLOOKUP(M11,ＮＳトラス!$A$10:$F$160,5,FALSE),"")</f>
        <v>-0.30599999999999999</v>
      </c>
      <c r="N43" s="7">
        <f>IFERROR(VLOOKUP(N11,ＮＳトラス!$A$10:$F$160,5,FALSE),"")</f>
        <v>0.30599999999999999</v>
      </c>
      <c r="O43" s="7"/>
      <c r="P43" s="7"/>
      <c r="Q43" s="7"/>
      <c r="R43" s="7"/>
      <c r="S43" s="7"/>
      <c r="T43" s="7"/>
      <c r="U43" s="7">
        <f>IFERROR(VLOOKUP(U11,ＮＳトラス!$A$10:$F$160,5,FALSE),"")</f>
        <v>-0.29599999999999999</v>
      </c>
      <c r="V43" s="7">
        <f>IFERROR(VLOOKUP(V11,ＮＳトラス!$A$10:$F$160,5,FALSE),"")</f>
        <v>0.29599999999999999</v>
      </c>
      <c r="W43" s="7"/>
      <c r="X43" s="7"/>
      <c r="Y43" s="7"/>
    </row>
    <row r="44" spans="1:25" x14ac:dyDescent="0.15">
      <c r="A44" s="3">
        <v>22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>
        <f>IFERROR(VLOOKUP(M12,ＮＳトラス!$A$10:$F$160,5,FALSE),"")</f>
        <v>-0.30499999999999999</v>
      </c>
      <c r="N44" s="7">
        <f>IFERROR(VLOOKUP(N12,ＮＳトラス!$A$10:$F$160,5,FALSE),"")</f>
        <v>0.30399999999999999</v>
      </c>
      <c r="O44" s="7"/>
      <c r="P44" s="7"/>
      <c r="Q44" s="7"/>
      <c r="R44" s="7"/>
      <c r="S44" s="7"/>
      <c r="T44" s="7"/>
      <c r="U44" s="7">
        <f>IFERROR(VLOOKUP(U12,ＮＳトラス!$A$10:$F$160,5,FALSE),"")</f>
        <v>-0.29299999999999998</v>
      </c>
      <c r="V44" s="7">
        <f>IFERROR(VLOOKUP(V12,ＮＳトラス!$A$10:$F$160,5,FALSE),"")</f>
        <v>0.29299999999999998</v>
      </c>
      <c r="W44" s="7"/>
      <c r="X44" s="7"/>
      <c r="Y44" s="7"/>
    </row>
    <row r="45" spans="1:25" x14ac:dyDescent="0.15">
      <c r="A45" s="3">
        <v>21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>
        <f>IFERROR(VLOOKUP(M13,ＮＳトラス!$A$10:$F$160,5,FALSE),"")</f>
        <v>-0.36699999999999999</v>
      </c>
      <c r="N45" s="7">
        <f>IFERROR(VLOOKUP(N13,ＮＳトラス!$A$10:$F$160,5,FALSE),"")</f>
        <v>0.36699999999999999</v>
      </c>
      <c r="O45" s="7"/>
      <c r="P45" s="7"/>
      <c r="Q45" s="7"/>
      <c r="R45" s="7"/>
      <c r="S45" s="7"/>
      <c r="T45" s="7"/>
      <c r="U45" s="7">
        <f>IFERROR(VLOOKUP(U13,ＮＳトラス!$A$10:$F$160,5,FALSE),"")</f>
        <v>-0.35799999999999998</v>
      </c>
      <c r="V45" s="7">
        <f>IFERROR(VLOOKUP(V13,ＮＳトラス!$A$10:$F$160,5,FALSE),"")</f>
        <v>0.35799999999999998</v>
      </c>
      <c r="W45" s="7"/>
      <c r="X45" s="7"/>
      <c r="Y45" s="7"/>
    </row>
    <row r="46" spans="1:25" x14ac:dyDescent="0.15">
      <c r="A46" s="3">
        <v>20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>
        <f>IFERROR(VLOOKUP(M14,ＮＳトラス!$A$10:$F$160,5,FALSE),"")</f>
        <v>-0.311</v>
      </c>
      <c r="N46" s="7">
        <f>IFERROR(VLOOKUP(N14,ＮＳトラス!$A$10:$F$160,5,FALSE),"")</f>
        <v>0.311</v>
      </c>
      <c r="O46" s="7"/>
      <c r="P46" s="7"/>
      <c r="Q46" s="7"/>
      <c r="R46" s="7"/>
      <c r="S46" s="7"/>
      <c r="T46" s="7"/>
      <c r="U46" s="7">
        <f>IFERROR(VLOOKUP(U14,ＮＳトラス!$A$10:$F$160,5,FALSE),"")</f>
        <v>-0.30399999999999999</v>
      </c>
      <c r="V46" s="7">
        <f>IFERROR(VLOOKUP(V14,ＮＳトラス!$A$10:$F$160,5,FALSE),"")</f>
        <v>0.30399999999999999</v>
      </c>
      <c r="W46" s="7"/>
      <c r="X46" s="7"/>
      <c r="Y46" s="7"/>
    </row>
    <row r="47" spans="1:25" x14ac:dyDescent="0.15">
      <c r="A47" s="3">
        <v>19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>
        <f>IFERROR(VLOOKUP(M15,ＮＳトラス!$A$10:$F$160,5,FALSE),"")</f>
        <v>-0.30199999999999999</v>
      </c>
      <c r="N47" s="7">
        <f>IFERROR(VLOOKUP(N15,ＮＳトラス!$A$10:$F$160,5,FALSE),"")</f>
        <v>0.30199999999999999</v>
      </c>
      <c r="O47" s="7"/>
      <c r="P47" s="7"/>
      <c r="Q47" s="7"/>
      <c r="R47" s="7"/>
      <c r="S47" s="7"/>
      <c r="T47" s="7"/>
      <c r="U47" s="7">
        <f>IFERROR(VLOOKUP(U15,ＮＳトラス!$A$10:$F$160,5,FALSE),"")</f>
        <v>-0.29599999999999999</v>
      </c>
      <c r="V47" s="7">
        <f>IFERROR(VLOOKUP(V15,ＮＳトラス!$A$10:$F$160,5,FALSE),"")</f>
        <v>0.29599999999999999</v>
      </c>
      <c r="W47" s="7"/>
      <c r="X47" s="7"/>
      <c r="Y47" s="7"/>
    </row>
    <row r="48" spans="1:25" x14ac:dyDescent="0.15">
      <c r="A48" s="3">
        <v>18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>
        <f>IFERROR(VLOOKUP(M16,ＮＳトラス!$A$10:$F$160,5,FALSE),"")</f>
        <v>-0.29799999999999999</v>
      </c>
      <c r="N48" s="7">
        <f>IFERROR(VLOOKUP(N16,ＮＳトラス!$A$10:$F$160,5,FALSE),"")</f>
        <v>0.29799999999999999</v>
      </c>
      <c r="O48" s="7"/>
      <c r="P48" s="7"/>
      <c r="Q48" s="7"/>
      <c r="R48" s="7"/>
      <c r="S48" s="7"/>
      <c r="T48" s="7"/>
      <c r="U48" s="7">
        <f>IFERROR(VLOOKUP(U16,ＮＳトラス!$A$10:$F$160,5,FALSE),"")</f>
        <v>-0.29299999999999998</v>
      </c>
      <c r="V48" s="7">
        <f>IFERROR(VLOOKUP(V16,ＮＳトラス!$A$10:$F$160,5,FALSE),"")</f>
        <v>0.29299999999999998</v>
      </c>
      <c r="W48" s="7"/>
      <c r="X48" s="7"/>
      <c r="Y48" s="7"/>
    </row>
    <row r="49" spans="1:25" x14ac:dyDescent="0.15">
      <c r="A49" s="3">
        <v>17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>
        <f>IFERROR(VLOOKUP(M17,ＮＳトラス!$A$10:$F$160,5,FALSE),"")</f>
        <v>-0.28899999999999998</v>
      </c>
      <c r="N49" s="7">
        <f>IFERROR(VLOOKUP(N17,ＮＳトラス!$A$10:$F$160,5,FALSE),"")</f>
        <v>0.28899999999999998</v>
      </c>
      <c r="O49" s="7"/>
      <c r="P49" s="7"/>
      <c r="Q49" s="7"/>
      <c r="R49" s="7"/>
      <c r="S49" s="7"/>
      <c r="T49" s="7"/>
      <c r="U49" s="7">
        <f>IFERROR(VLOOKUP(U17,ＮＳトラス!$A$10:$F$160,5,FALSE),"")</f>
        <v>-0.28399999999999997</v>
      </c>
      <c r="V49" s="7">
        <f>IFERROR(VLOOKUP(V17,ＮＳトラス!$A$10:$F$160,5,FALSE),"")</f>
        <v>0.28399999999999997</v>
      </c>
      <c r="W49" s="7"/>
      <c r="X49" s="7"/>
      <c r="Y49" s="7"/>
    </row>
    <row r="50" spans="1:25" x14ac:dyDescent="0.15">
      <c r="A50" s="3">
        <v>16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>
        <f>IFERROR(VLOOKUP(M18,ＮＳトラス!$A$10:$F$160,5,FALSE),"")</f>
        <v>-0.32200000000000001</v>
      </c>
      <c r="N50" s="7">
        <f>IFERROR(VLOOKUP(N18,ＮＳトラス!$A$10:$F$160,5,FALSE),"")</f>
        <v>0.32200000000000001</v>
      </c>
      <c r="O50" s="7"/>
      <c r="P50" s="7"/>
      <c r="Q50" s="7"/>
      <c r="R50" s="7"/>
      <c r="S50" s="7"/>
      <c r="T50" s="7"/>
      <c r="U50" s="7">
        <f>IFERROR(VLOOKUP(U18,ＮＳトラス!$A$10:$F$160,5,FALSE),"")</f>
        <v>-0.318</v>
      </c>
      <c r="V50" s="7">
        <f>IFERROR(VLOOKUP(V18,ＮＳトラス!$A$10:$F$160,5,FALSE),"")</f>
        <v>0.318</v>
      </c>
      <c r="W50" s="7"/>
      <c r="X50" s="7"/>
      <c r="Y50" s="7"/>
    </row>
    <row r="51" spans="1:25" x14ac:dyDescent="0.15">
      <c r="A51" s="3">
        <v>15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>
        <f>IFERROR(VLOOKUP(M19,ＮＳトラス!$A$10:$F$160,5,FALSE),"")</f>
        <v>-0.29099999999999998</v>
      </c>
      <c r="N51" s="7">
        <f>IFERROR(VLOOKUP(N19,ＮＳトラス!$A$10:$F$160,5,FALSE),"")</f>
        <v>0.29099999999999998</v>
      </c>
      <c r="O51" s="7"/>
      <c r="P51" s="7"/>
      <c r="Q51" s="7"/>
      <c r="R51" s="7"/>
      <c r="S51" s="7"/>
      <c r="T51" s="7"/>
      <c r="U51" s="7">
        <f>IFERROR(VLOOKUP(U19,ＮＳトラス!$A$10:$F$160,5,FALSE),"")</f>
        <v>-0.28699999999999998</v>
      </c>
      <c r="V51" s="7">
        <f>IFERROR(VLOOKUP(V19,ＮＳトラス!$A$10:$F$160,5,FALSE),"")</f>
        <v>0.28699999999999998</v>
      </c>
      <c r="W51" s="7"/>
      <c r="X51" s="7"/>
      <c r="Y51" s="7"/>
    </row>
    <row r="52" spans="1:25" x14ac:dyDescent="0.15">
      <c r="A52" s="3">
        <v>14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>
        <f>IFERROR(VLOOKUP(M20,ＮＳトラス!$A$10:$F$160,5,FALSE),"")</f>
        <v>-0.28499999999999998</v>
      </c>
      <c r="N52" s="7">
        <f>IFERROR(VLOOKUP(N20,ＮＳトラス!$A$10:$F$160,5,FALSE),"")</f>
        <v>0.28499999999999998</v>
      </c>
      <c r="O52" s="7"/>
      <c r="P52" s="7"/>
      <c r="Q52" s="7"/>
      <c r="R52" s="7"/>
      <c r="S52" s="7"/>
      <c r="T52" s="7"/>
      <c r="U52" s="7">
        <f>IFERROR(VLOOKUP(U20,ＮＳトラス!$A$10:$F$160,5,FALSE),"")</f>
        <v>-0.28199999999999997</v>
      </c>
      <c r="V52" s="7">
        <f>IFERROR(VLOOKUP(V20,ＮＳトラス!$A$10:$F$160,5,FALSE),"")</f>
        <v>0.28199999999999997</v>
      </c>
      <c r="W52" s="7"/>
      <c r="X52" s="7"/>
      <c r="Y52" s="7"/>
    </row>
    <row r="53" spans="1:25" x14ac:dyDescent="0.15">
      <c r="A53" s="3">
        <v>13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>
        <f>IFERROR(VLOOKUP(M21,ＮＳトラス!$A$10:$F$160,5,FALSE),"")</f>
        <v>-0.26300000000000001</v>
      </c>
      <c r="N53" s="7">
        <f>IFERROR(VLOOKUP(N21,ＮＳトラス!$A$10:$F$160,5,FALSE),"")</f>
        <v>0.26300000000000001</v>
      </c>
      <c r="O53" s="7"/>
      <c r="P53" s="7"/>
      <c r="Q53" s="7"/>
      <c r="R53" s="7"/>
      <c r="S53" s="7"/>
      <c r="T53" s="7"/>
      <c r="U53" s="7">
        <f>IFERROR(VLOOKUP(U21,ＮＳトラス!$A$10:$F$160,5,FALSE),"")</f>
        <v>-0.26</v>
      </c>
      <c r="V53" s="7">
        <f>IFERROR(VLOOKUP(V21,ＮＳトラス!$A$10:$F$160,5,FALSE),"")</f>
        <v>0.26</v>
      </c>
      <c r="W53" s="7"/>
      <c r="X53" s="7"/>
      <c r="Y53" s="7"/>
    </row>
    <row r="54" spans="1:25" x14ac:dyDescent="0.15">
      <c r="A54" s="3">
        <v>12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>
        <f>IFERROR(VLOOKUP(M22,ＮＳトラス!$A$10:$F$160,5,FALSE),"")</f>
        <v>-0.25600000000000001</v>
      </c>
      <c r="N54" s="7">
        <f>IFERROR(VLOOKUP(N22,ＮＳトラス!$A$10:$F$160,5,FALSE),"")</f>
        <v>0.25600000000000001</v>
      </c>
      <c r="O54" s="7"/>
      <c r="P54" s="7"/>
      <c r="Q54" s="7"/>
      <c r="R54" s="7"/>
      <c r="S54" s="7"/>
      <c r="T54" s="7"/>
      <c r="U54" s="7">
        <f>IFERROR(VLOOKUP(U22,ＮＳトラス!$A$10:$F$160,5,FALSE),"")</f>
        <v>-0.253</v>
      </c>
      <c r="V54" s="7">
        <f>IFERROR(VLOOKUP(V22,ＮＳトラス!$A$10:$F$160,5,FALSE),"")</f>
        <v>0.253</v>
      </c>
      <c r="W54" s="7"/>
      <c r="X54" s="7"/>
      <c r="Y54" s="7"/>
    </row>
    <row r="55" spans="1:25" x14ac:dyDescent="0.15">
      <c r="A55" s="3">
        <v>11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>
        <f>IFERROR(VLOOKUP(M23,ＮＳトラス!$A$10:$F$160,5,FALSE),"")</f>
        <v>-0.248</v>
      </c>
      <c r="N55" s="7">
        <f>IFERROR(VLOOKUP(N23,ＮＳトラス!$A$10:$F$160,5,FALSE),"")</f>
        <v>0.248</v>
      </c>
      <c r="O55" s="7"/>
      <c r="P55" s="7"/>
      <c r="Q55" s="7"/>
      <c r="R55" s="7"/>
      <c r="S55" s="7"/>
      <c r="T55" s="7"/>
      <c r="U55" s="7">
        <f>IFERROR(VLOOKUP(U23,ＮＳトラス!$A$10:$F$160,5,FALSE),"")</f>
        <v>-0.246</v>
      </c>
      <c r="V55" s="7">
        <f>IFERROR(VLOOKUP(V23,ＮＳトラス!$A$10:$F$160,5,FALSE),"")</f>
        <v>0.246</v>
      </c>
      <c r="W55" s="7"/>
      <c r="X55" s="7"/>
      <c r="Y55" s="7"/>
    </row>
    <row r="56" spans="1:25" x14ac:dyDescent="0.15">
      <c r="A56" s="3">
        <v>10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>
        <f>IFERROR(VLOOKUP(M24,ＮＳトラス!$A$10:$F$160,5,FALSE),"")</f>
        <v>-0.254</v>
      </c>
      <c r="N56" s="7">
        <f>IFERROR(VLOOKUP(N24,ＮＳトラス!$A$10:$F$160,5,FALSE),"")</f>
        <v>0.254</v>
      </c>
      <c r="O56" s="7"/>
      <c r="P56" s="7"/>
      <c r="Q56" s="7"/>
      <c r="R56" s="7"/>
      <c r="S56" s="7"/>
      <c r="T56" s="7"/>
      <c r="U56" s="7">
        <f>IFERROR(VLOOKUP(U24,ＮＳトラス!$A$10:$F$160,5,FALSE),"")</f>
        <v>-0.251</v>
      </c>
      <c r="V56" s="7">
        <f>IFERROR(VLOOKUP(V24,ＮＳトラス!$A$10:$F$160,5,FALSE),"")</f>
        <v>0.251</v>
      </c>
      <c r="W56" s="7"/>
      <c r="X56" s="7"/>
      <c r="Y56" s="7"/>
    </row>
    <row r="57" spans="1:25" x14ac:dyDescent="0.15">
      <c r="A57" s="3">
        <v>9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>
        <f>IFERROR(VLOOKUP(M25,ＮＳトラス!$A$10:$F$160,5,FALSE),"")</f>
        <v>-0.24099999999999999</v>
      </c>
      <c r="N57" s="7">
        <f>IFERROR(VLOOKUP(N25,ＮＳトラス!$A$10:$F$160,5,FALSE),"")</f>
        <v>0.24099999999999999</v>
      </c>
      <c r="O57" s="7"/>
      <c r="P57" s="7"/>
      <c r="Q57" s="7"/>
      <c r="R57" s="7"/>
      <c r="S57" s="7"/>
      <c r="T57" s="7"/>
      <c r="U57" s="7">
        <f>IFERROR(VLOOKUP(U25,ＮＳトラス!$A$10:$F$160,5,FALSE),"")</f>
        <v>-0.23899999999999999</v>
      </c>
      <c r="V57" s="7">
        <f>IFERROR(VLOOKUP(V25,ＮＳトラス!$A$10:$F$160,5,FALSE),"")</f>
        <v>0.23899999999999999</v>
      </c>
      <c r="W57" s="7"/>
      <c r="X57" s="7"/>
      <c r="Y57" s="7"/>
    </row>
    <row r="58" spans="1:25" x14ac:dyDescent="0.15">
      <c r="A58" s="3">
        <v>8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>
        <f>IFERROR(VLOOKUP(M26,ＮＳトラス!$A$10:$F$160,5,FALSE),"")</f>
        <v>-0.22800000000000001</v>
      </c>
      <c r="N58" s="7">
        <f>IFERROR(VLOOKUP(N26,ＮＳトラス!$A$10:$F$160,5,FALSE),"")</f>
        <v>0.22800000000000001</v>
      </c>
      <c r="O58" s="7"/>
      <c r="P58" s="7"/>
      <c r="Q58" s="7"/>
      <c r="R58" s="7"/>
      <c r="S58" s="7"/>
      <c r="T58" s="7"/>
      <c r="U58" s="7">
        <f>IFERROR(VLOOKUP(U26,ＮＳトラス!$A$10:$F$160,5,FALSE),"")</f>
        <v>-0.22600000000000001</v>
      </c>
      <c r="V58" s="7">
        <f>IFERROR(VLOOKUP(V26,ＮＳトラス!$A$10:$F$160,5,FALSE),"")</f>
        <v>0.22600000000000001</v>
      </c>
      <c r="W58" s="7"/>
      <c r="X58" s="7"/>
      <c r="Y58" s="7"/>
    </row>
    <row r="59" spans="1:25" x14ac:dyDescent="0.15">
      <c r="A59" s="3">
        <v>7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>
        <f>IFERROR(VLOOKUP(M27,ＮＳトラス!$A$10:$F$160,5,FALSE),"")</f>
        <v>-0.21299999999999999</v>
      </c>
      <c r="N59" s="7">
        <f>IFERROR(VLOOKUP(N27,ＮＳトラス!$A$10:$F$160,5,FALSE),"")</f>
        <v>0.21299999999999999</v>
      </c>
      <c r="O59" s="7"/>
      <c r="P59" s="7"/>
      <c r="Q59" s="7"/>
      <c r="R59" s="7"/>
      <c r="S59" s="7"/>
      <c r="T59" s="7"/>
      <c r="U59" s="7">
        <f>IFERROR(VLOOKUP(U27,ＮＳトラス!$A$10:$F$160,5,FALSE),"")</f>
        <v>-0.21099999999999999</v>
      </c>
      <c r="V59" s="7">
        <f>IFERROR(VLOOKUP(V27,ＮＳトラス!$A$10:$F$160,5,FALSE),"")</f>
        <v>0.21099999999999999</v>
      </c>
      <c r="W59" s="7"/>
      <c r="X59" s="7"/>
      <c r="Y59" s="7"/>
    </row>
    <row r="60" spans="1:25" x14ac:dyDescent="0.15">
      <c r="A60" s="3">
        <v>6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>
        <f>IFERROR(VLOOKUP(M28,ＮＳトラス!$A$10:$F$160,5,FALSE),"")</f>
        <v>-0.19600000000000001</v>
      </c>
      <c r="N60" s="7">
        <f>IFERROR(VLOOKUP(N28,ＮＳトラス!$A$10:$F$160,5,FALSE),"")</f>
        <v>0.19600000000000001</v>
      </c>
      <c r="O60" s="7"/>
      <c r="P60" s="7"/>
      <c r="Q60" s="7"/>
      <c r="R60" s="7"/>
      <c r="S60" s="7"/>
      <c r="T60" s="7"/>
      <c r="U60" s="7">
        <f>IFERROR(VLOOKUP(U28,ＮＳトラス!$A$10:$F$160,5,FALSE),"")</f>
        <v>-0.19500000000000001</v>
      </c>
      <c r="V60" s="7">
        <f>IFERROR(VLOOKUP(V28,ＮＳトラス!$A$10:$F$160,5,FALSE),"")</f>
        <v>0.19500000000000001</v>
      </c>
      <c r="W60" s="7"/>
      <c r="X60" s="7"/>
      <c r="Y60" s="7"/>
    </row>
    <row r="61" spans="1:25" x14ac:dyDescent="0.15">
      <c r="A61" s="3">
        <v>5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>
        <f>IFERROR(VLOOKUP(M29,ＮＳトラス!$A$10:$F$160,5,FALSE),"")</f>
        <v>-0.17599999999999999</v>
      </c>
      <c r="N61" s="7">
        <f>IFERROR(VLOOKUP(N29,ＮＳトラス!$A$10:$F$160,5,FALSE),"")</f>
        <v>0.17599999999999999</v>
      </c>
      <c r="O61" s="7"/>
      <c r="P61" s="7"/>
      <c r="Q61" s="7"/>
      <c r="R61" s="7"/>
      <c r="S61" s="7"/>
      <c r="T61" s="7"/>
      <c r="U61" s="7">
        <f>IFERROR(VLOOKUP(U29,ＮＳトラス!$A$10:$F$160,5,FALSE),"")</f>
        <v>-0.17499999999999999</v>
      </c>
      <c r="V61" s="7">
        <f>IFERROR(VLOOKUP(V29,ＮＳトラス!$A$10:$F$160,5,FALSE),"")</f>
        <v>0.17499999999999999</v>
      </c>
      <c r="W61" s="7"/>
      <c r="X61" s="7"/>
      <c r="Y61" s="7"/>
    </row>
    <row r="62" spans="1:25" x14ac:dyDescent="0.15">
      <c r="A62" s="3">
        <v>4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>
        <f>IFERROR(VLOOKUP(M30,ＮＳトラス!$A$10:$F$160,5,FALSE),"")</f>
        <v>-0.153</v>
      </c>
      <c r="N62" s="7">
        <f>IFERROR(VLOOKUP(N30,ＮＳトラス!$A$10:$F$160,5,FALSE),"")</f>
        <v>0.153</v>
      </c>
      <c r="O62" s="7"/>
      <c r="P62" s="7"/>
      <c r="Q62" s="7"/>
      <c r="R62" s="7"/>
      <c r="S62" s="7"/>
      <c r="T62" s="7"/>
      <c r="U62" s="7">
        <f>IFERROR(VLOOKUP(U30,ＮＳトラス!$A$10:$F$160,5,FALSE),"")</f>
        <v>-0.152</v>
      </c>
      <c r="V62" s="7">
        <f>IFERROR(VLOOKUP(V30,ＮＳトラス!$A$10:$F$160,5,FALSE),"")</f>
        <v>0.152</v>
      </c>
      <c r="W62" s="7"/>
      <c r="X62" s="7"/>
      <c r="Y62" s="7"/>
    </row>
    <row r="63" spans="1:25" x14ac:dyDescent="0.15">
      <c r="A63" s="3">
        <v>3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>
        <f>IFERROR(VLOOKUP(M31,ＮＳトラス!$A$10:$F$160,5,FALSE),"")</f>
        <v>-0.129</v>
      </c>
      <c r="N63" s="7">
        <f>IFERROR(VLOOKUP(N31,ＮＳトラス!$A$10:$F$160,5,FALSE),"")</f>
        <v>0.129</v>
      </c>
      <c r="O63" s="7"/>
      <c r="P63" s="7"/>
      <c r="Q63" s="7"/>
      <c r="R63" s="7"/>
      <c r="S63" s="7"/>
      <c r="T63" s="7"/>
      <c r="U63" s="7">
        <f>IFERROR(VLOOKUP(U31,ＮＳトラス!$A$10:$F$160,5,FALSE),"")</f>
        <v>-0.128</v>
      </c>
      <c r="V63" s="7">
        <f>IFERROR(VLOOKUP(V31,ＮＳトラス!$A$10:$F$160,5,FALSE),"")</f>
        <v>0.128</v>
      </c>
      <c r="W63" s="7"/>
      <c r="X63" s="7"/>
      <c r="Y63" s="7"/>
    </row>
    <row r="64" spans="1:25" x14ac:dyDescent="0.15">
      <c r="A64" s="3">
        <v>2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>
        <f>IFERROR(VLOOKUP(M32,ＮＳトラス!$A$10:$F$160,5,FALSE),"")</f>
        <v>-9.7000000000000003E-2</v>
      </c>
      <c r="N64" s="7">
        <f>IFERROR(VLOOKUP(N32,ＮＳトラス!$A$10:$F$160,5,FALSE),"")</f>
        <v>9.7000000000000003E-2</v>
      </c>
      <c r="O64" s="7"/>
      <c r="P64" s="7"/>
      <c r="Q64" s="7"/>
      <c r="R64" s="7"/>
      <c r="S64" s="7"/>
      <c r="T64" s="7"/>
      <c r="U64" s="7">
        <f>IFERROR(VLOOKUP(U32,ＮＳトラス!$A$10:$F$160,5,FALSE),"")</f>
        <v>-9.7000000000000003E-2</v>
      </c>
      <c r="V64" s="7">
        <f>IFERROR(VLOOKUP(V32,ＮＳトラス!$A$10:$F$160,5,FALSE),"")</f>
        <v>9.7000000000000003E-2</v>
      </c>
      <c r="W64" s="7"/>
      <c r="X64" s="7"/>
      <c r="Y64" s="7"/>
    </row>
    <row r="65" spans="1:25" x14ac:dyDescent="0.15">
      <c r="A65" s="3">
        <v>1</v>
      </c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>
        <f>IFERROR(VLOOKUP(M33,ＮＳトラス!$A$10:$F$160,5,FALSE),"")</f>
        <v>-5.6000000000000001E-2</v>
      </c>
      <c r="N65" s="7">
        <f>IFERROR(VLOOKUP(N33,ＮＳトラス!$A$10:$F$160,5,FALSE),"")</f>
        <v>5.6000000000000001E-2</v>
      </c>
      <c r="O65" s="7"/>
      <c r="P65" s="7"/>
      <c r="Q65" s="7"/>
      <c r="R65" s="7"/>
      <c r="S65" s="7"/>
      <c r="T65" s="7"/>
      <c r="U65" s="7">
        <f>IFERROR(VLOOKUP(U33,ＮＳトラス!$A$10:$F$160,5,FALSE),"")</f>
        <v>-5.5E-2</v>
      </c>
      <c r="V65" s="7">
        <f>IFERROR(VLOOKUP(V33,ＮＳトラス!$A$10:$F$160,5,FALSE),"")</f>
        <v>5.5E-2</v>
      </c>
      <c r="W65" s="7"/>
      <c r="X65" s="7"/>
      <c r="Y65" s="7"/>
    </row>
  </sheetData>
  <mergeCells count="4">
    <mergeCell ref="A1:A2"/>
    <mergeCell ref="B1:I1"/>
    <mergeCell ref="J1:Q1"/>
    <mergeCell ref="R1:Y1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70"/>
  <sheetViews>
    <sheetView tabSelected="1" zoomScale="90" zoomScaleNormal="90" workbookViewId="0">
      <pane xSplit="1" ySplit="4" topLeftCell="W5" activePane="bottomRight" state="frozen"/>
      <selection pane="topRight" activeCell="B1" sqref="B1"/>
      <selection pane="bottomLeft" activeCell="A5" sqref="A5"/>
      <selection pane="bottomRight" activeCell="AE15" sqref="AE15"/>
    </sheetView>
  </sheetViews>
  <sheetFormatPr defaultRowHeight="13.5" x14ac:dyDescent="0.15"/>
  <cols>
    <col min="1" max="2" width="9" style="24"/>
    <col min="3" max="6" width="9" style="36"/>
    <col min="7" max="7" width="23.625" style="24" customWidth="1"/>
    <col min="8" max="10" width="9" style="36"/>
    <col min="11" max="11" width="11" style="24" bestFit="1" customWidth="1"/>
    <col min="12" max="13" width="11" style="24" customWidth="1"/>
    <col min="14" max="17" width="9" style="24" customWidth="1"/>
    <col min="18" max="18" width="13" style="24" bestFit="1" customWidth="1"/>
    <col min="19" max="19" width="16.625" style="24" customWidth="1"/>
    <col min="20" max="20" width="17.75" style="24" bestFit="1" customWidth="1"/>
    <col min="21" max="21" width="12.125" style="24" bestFit="1" customWidth="1"/>
    <col min="22" max="22" width="23" style="24" bestFit="1" customWidth="1"/>
    <col min="23" max="23" width="17.5" style="24" customWidth="1"/>
    <col min="24" max="26" width="9" style="24" customWidth="1"/>
    <col min="27" max="27" width="21.5" style="24" customWidth="1"/>
    <col min="28" max="28" width="13.625" style="24" customWidth="1"/>
    <col min="29" max="30" width="9" style="24" customWidth="1"/>
    <col min="31" max="31" width="19" style="24" customWidth="1"/>
    <col min="32" max="32" width="13.375" style="24" customWidth="1"/>
    <col min="33" max="33" width="35.375" style="24" bestFit="1" customWidth="1"/>
    <col min="34" max="16384" width="9" style="24"/>
  </cols>
  <sheetData>
    <row r="1" spans="1:58" x14ac:dyDescent="0.15">
      <c r="A1" s="24" t="s">
        <v>1311</v>
      </c>
      <c r="G1" s="31" t="s">
        <v>1354</v>
      </c>
      <c r="K1" s="11">
        <v>400</v>
      </c>
      <c r="L1" s="30"/>
      <c r="M1" s="30"/>
      <c r="N1" s="30" t="s">
        <v>1314</v>
      </c>
      <c r="O1" s="30"/>
      <c r="P1" s="30"/>
      <c r="Q1" s="30"/>
      <c r="R1" s="30" t="s">
        <v>1350</v>
      </c>
      <c r="S1" s="30" t="s">
        <v>1329</v>
      </c>
      <c r="T1" s="30" t="s">
        <v>1351</v>
      </c>
      <c r="U1" s="31" t="s">
        <v>1352</v>
      </c>
      <c r="V1" s="31" t="s">
        <v>1353</v>
      </c>
      <c r="W1" s="31" t="s">
        <v>1357</v>
      </c>
      <c r="X1" s="30"/>
      <c r="Y1" s="30"/>
      <c r="Z1" s="30"/>
      <c r="AA1" s="30" t="s">
        <v>1458</v>
      </c>
      <c r="AB1" s="30"/>
      <c r="AC1" s="30"/>
      <c r="AD1" s="30"/>
      <c r="AE1" s="30" t="s">
        <v>1457</v>
      </c>
      <c r="AF1" s="30"/>
      <c r="AG1" s="12" t="s">
        <v>1451</v>
      </c>
      <c r="AI1" s="11">
        <v>390</v>
      </c>
      <c r="AJ1" s="30"/>
      <c r="AK1" s="30"/>
      <c r="AL1" s="30" t="s">
        <v>1314</v>
      </c>
      <c r="AM1" s="30"/>
      <c r="AN1" s="30"/>
      <c r="AO1" s="30"/>
      <c r="AP1" s="30" t="s">
        <v>1350</v>
      </c>
      <c r="AQ1" s="30" t="s">
        <v>1329</v>
      </c>
      <c r="AR1" s="30" t="s">
        <v>1351</v>
      </c>
      <c r="AS1" s="31" t="s">
        <v>1352</v>
      </c>
      <c r="AT1" s="32" t="s">
        <v>1353</v>
      </c>
      <c r="AU1" s="31" t="s">
        <v>1354</v>
      </c>
      <c r="AV1" s="31" t="s">
        <v>1357</v>
      </c>
      <c r="AW1" s="30"/>
      <c r="AX1" s="30"/>
      <c r="AY1" s="30"/>
      <c r="AZ1" s="30" t="s">
        <v>1457</v>
      </c>
      <c r="BA1" s="30"/>
      <c r="BB1" s="30"/>
      <c r="BC1" s="30"/>
      <c r="BD1" s="30" t="s">
        <v>1458</v>
      </c>
      <c r="BE1" s="30"/>
      <c r="BF1" s="12" t="s">
        <v>1451</v>
      </c>
    </row>
    <row r="2" spans="1:58" x14ac:dyDescent="0.15">
      <c r="E2" s="36" t="s">
        <v>1465</v>
      </c>
      <c r="F2" s="36" t="s">
        <v>1466</v>
      </c>
      <c r="G2" s="25"/>
      <c r="K2" s="13"/>
      <c r="L2" s="25"/>
      <c r="M2" s="25"/>
      <c r="N2" s="25"/>
      <c r="O2" s="25"/>
      <c r="P2" s="25"/>
      <c r="Q2" s="25"/>
      <c r="R2" s="25" t="s">
        <v>1348</v>
      </c>
      <c r="S2" s="25"/>
      <c r="T2" s="25" t="s">
        <v>1348</v>
      </c>
      <c r="U2" s="26" t="s">
        <v>1349</v>
      </c>
      <c r="V2" s="26" t="s">
        <v>1349</v>
      </c>
      <c r="W2" s="25" t="s">
        <v>1356</v>
      </c>
      <c r="X2" s="25"/>
      <c r="Y2" s="25"/>
      <c r="Z2" s="25"/>
      <c r="AA2" s="25" t="s">
        <v>1459</v>
      </c>
      <c r="AB2" s="25"/>
      <c r="AC2" s="25"/>
      <c r="AD2" s="25"/>
      <c r="AE2" s="25"/>
      <c r="AF2" s="25"/>
      <c r="AG2" s="14" t="s">
        <v>1450</v>
      </c>
      <c r="AI2" s="13"/>
      <c r="AJ2" s="25">
        <f>MAX(AI5:AI34)/D3</f>
        <v>2.4358974358974361</v>
      </c>
      <c r="AK2" s="25"/>
      <c r="AL2" s="25"/>
      <c r="AM2" s="25"/>
      <c r="AN2" s="25"/>
      <c r="AO2" s="25"/>
      <c r="AP2" s="25" t="s">
        <v>1348</v>
      </c>
      <c r="AQ2" s="25"/>
      <c r="AR2" s="25" t="s">
        <v>1348</v>
      </c>
      <c r="AS2" s="26" t="s">
        <v>1349</v>
      </c>
      <c r="AT2" s="27" t="s">
        <v>1349</v>
      </c>
      <c r="AU2" s="25"/>
      <c r="AV2" s="25" t="s">
        <v>1356</v>
      </c>
      <c r="AW2" s="25"/>
      <c r="AX2" s="25"/>
      <c r="AY2" s="25"/>
      <c r="AZ2" s="25" t="s">
        <v>1454</v>
      </c>
      <c r="BA2" s="25"/>
      <c r="BB2" s="25"/>
      <c r="BC2" s="25"/>
      <c r="BD2" s="25"/>
      <c r="BE2" s="25"/>
      <c r="BF2" s="14" t="s">
        <v>1450</v>
      </c>
    </row>
    <row r="3" spans="1:58" x14ac:dyDescent="0.15">
      <c r="D3" s="36">
        <f>MAX(D5:D34)</f>
        <v>1.0526315789473684E-3</v>
      </c>
      <c r="E3" s="36" t="s">
        <v>1463</v>
      </c>
      <c r="F3" s="36" t="s">
        <v>1464</v>
      </c>
      <c r="G3" s="25" t="s">
        <v>1336</v>
      </c>
      <c r="K3" s="13"/>
      <c r="L3" s="25"/>
      <c r="M3" s="25"/>
      <c r="N3" s="25"/>
      <c r="O3" s="25"/>
      <c r="P3" s="25"/>
      <c r="Q3" s="25"/>
      <c r="R3" s="25" t="s">
        <v>1341</v>
      </c>
      <c r="S3" s="25" t="s">
        <v>1342</v>
      </c>
      <c r="T3" s="25" t="s">
        <v>1343</v>
      </c>
      <c r="U3" s="26" t="s">
        <v>1344</v>
      </c>
      <c r="V3" s="26" t="s">
        <v>1345</v>
      </c>
      <c r="W3" s="25" t="s">
        <v>1316</v>
      </c>
      <c r="X3" s="25" t="s">
        <v>1317</v>
      </c>
      <c r="Y3" s="25" t="s">
        <v>1318</v>
      </c>
      <c r="Z3" s="25" t="s">
        <v>1319</v>
      </c>
      <c r="AA3" s="25" t="s">
        <v>1316</v>
      </c>
      <c r="AB3" s="25" t="s">
        <v>1317</v>
      </c>
      <c r="AC3" s="25" t="s">
        <v>1318</v>
      </c>
      <c r="AD3" s="25" t="s">
        <v>1319</v>
      </c>
      <c r="AE3" s="25"/>
      <c r="AF3" s="25"/>
      <c r="AG3" s="14"/>
      <c r="AI3" s="13"/>
      <c r="AJ3" s="25"/>
      <c r="AK3" s="25"/>
      <c r="AL3" s="25"/>
      <c r="AM3" s="25"/>
      <c r="AN3" s="25"/>
      <c r="AO3" s="25"/>
      <c r="AP3" s="25" t="s">
        <v>1341</v>
      </c>
      <c r="AQ3" s="25" t="s">
        <v>1342</v>
      </c>
      <c r="AR3" s="25" t="s">
        <v>1343</v>
      </c>
      <c r="AS3" s="26" t="s">
        <v>1344</v>
      </c>
      <c r="AT3" s="27" t="s">
        <v>1345</v>
      </c>
      <c r="AU3" s="25" t="s">
        <v>1336</v>
      </c>
      <c r="AV3" s="25" t="s">
        <v>1316</v>
      </c>
      <c r="AW3" s="25" t="s">
        <v>1317</v>
      </c>
      <c r="AX3" s="25" t="s">
        <v>1318</v>
      </c>
      <c r="AY3" s="25" t="s">
        <v>1319</v>
      </c>
      <c r="AZ3" s="25" t="s">
        <v>1316</v>
      </c>
      <c r="BA3" s="25" t="s">
        <v>1317</v>
      </c>
      <c r="BB3" s="25" t="s">
        <v>1318</v>
      </c>
      <c r="BC3" s="25" t="s">
        <v>1319</v>
      </c>
      <c r="BD3" s="25"/>
      <c r="BE3" s="25"/>
      <c r="BF3" s="14"/>
    </row>
    <row r="4" spans="1:58" x14ac:dyDescent="0.15">
      <c r="A4" s="24" t="s">
        <v>1310</v>
      </c>
      <c r="B4" s="24" t="s">
        <v>1324</v>
      </c>
      <c r="D4" s="13" t="s">
        <v>1315</v>
      </c>
      <c r="E4" s="25" t="s">
        <v>1453</v>
      </c>
      <c r="F4" s="25" t="s">
        <v>1313</v>
      </c>
      <c r="G4" s="25" t="s">
        <v>1355</v>
      </c>
      <c r="H4" s="25"/>
      <c r="I4" s="25"/>
      <c r="J4" s="25"/>
      <c r="K4" s="13" t="s">
        <v>1315</v>
      </c>
      <c r="L4" s="25" t="s">
        <v>1453</v>
      </c>
      <c r="M4" s="25" t="s">
        <v>1313</v>
      </c>
      <c r="N4" s="25" t="s">
        <v>1316</v>
      </c>
      <c r="O4" s="25" t="s">
        <v>1317</v>
      </c>
      <c r="P4" s="25" t="s">
        <v>1318</v>
      </c>
      <c r="Q4" s="25" t="s">
        <v>1319</v>
      </c>
      <c r="R4" s="25" t="s">
        <v>1337</v>
      </c>
      <c r="S4" s="25" t="s">
        <v>1338</v>
      </c>
      <c r="T4" s="25" t="s">
        <v>1469</v>
      </c>
      <c r="U4" s="25" t="s">
        <v>1340</v>
      </c>
      <c r="V4" s="25" t="s">
        <v>1347</v>
      </c>
      <c r="W4" s="25" t="s">
        <v>1358</v>
      </c>
      <c r="X4" s="25"/>
      <c r="Y4" s="25"/>
      <c r="Z4" s="25"/>
      <c r="AA4" s="25"/>
      <c r="AB4" s="25"/>
      <c r="AC4" s="25"/>
      <c r="AD4" s="25"/>
      <c r="AE4" s="25" t="s">
        <v>1467</v>
      </c>
      <c r="AF4" s="25" t="s">
        <v>1456</v>
      </c>
      <c r="AG4" s="14" t="s">
        <v>1452</v>
      </c>
      <c r="AI4" s="13" t="s">
        <v>1315</v>
      </c>
      <c r="AJ4" s="25" t="s">
        <v>1453</v>
      </c>
      <c r="AK4" s="25" t="s">
        <v>1313</v>
      </c>
      <c r="AL4" s="25" t="s">
        <v>1316</v>
      </c>
      <c r="AM4" s="25" t="s">
        <v>1317</v>
      </c>
      <c r="AN4" s="25" t="s">
        <v>1318</v>
      </c>
      <c r="AO4" s="25" t="s">
        <v>1319</v>
      </c>
      <c r="AP4" s="25" t="s">
        <v>1337</v>
      </c>
      <c r="AQ4" s="25" t="s">
        <v>1338</v>
      </c>
      <c r="AR4" s="25" t="s">
        <v>1339</v>
      </c>
      <c r="AS4" s="25" t="s">
        <v>1340</v>
      </c>
      <c r="AT4" s="25" t="s">
        <v>1347</v>
      </c>
      <c r="AU4" s="25" t="s">
        <v>1355</v>
      </c>
      <c r="AV4" s="25" t="s">
        <v>1358</v>
      </c>
      <c r="AW4" s="25"/>
      <c r="AX4" s="25"/>
      <c r="AY4" s="25"/>
      <c r="AZ4" s="25"/>
      <c r="BA4" s="25"/>
      <c r="BB4" s="25"/>
      <c r="BC4" s="25"/>
      <c r="BD4" s="25" t="s">
        <v>1455</v>
      </c>
      <c r="BE4" s="25" t="s">
        <v>1456</v>
      </c>
      <c r="BF4" s="14" t="s">
        <v>1452</v>
      </c>
    </row>
    <row r="5" spans="1:58" x14ac:dyDescent="0.15">
      <c r="A5" s="11">
        <v>30</v>
      </c>
      <c r="B5" s="54">
        <v>522</v>
      </c>
      <c r="C5" s="31" t="str">
        <f>ＮＳ層間変形角!J22</f>
        <v xml:space="preserve"> 1/1061</v>
      </c>
      <c r="D5" s="31">
        <f>LEFT(C5,FIND("/",C5)-1)/RIGHT(C5,LEN(C5)-FIND("/",C5))</f>
        <v>9.42507068803016E-4</v>
      </c>
      <c r="E5" s="31">
        <f>ＮＳ層間変形角!B22</f>
        <v>1077.3</v>
      </c>
      <c r="F5" s="31">
        <f>ＮＳ層間変形角!E22</f>
        <v>0.49</v>
      </c>
      <c r="G5" s="12">
        <f>ダンパー性能!$C$4*ダンパー性能!$B$27*(1/付加減衰定数!U5+1/ダンパー性能!$C$3)</f>
        <v>0.21123463072416546</v>
      </c>
      <c r="K5" s="13">
        <f>D5</f>
        <v>9.42507068803016E-4</v>
      </c>
      <c r="L5" s="13">
        <f t="shared" ref="L5:M5" si="0">E5</f>
        <v>1077.3</v>
      </c>
      <c r="M5" s="13">
        <f t="shared" si="0"/>
        <v>0.49</v>
      </c>
      <c r="N5" s="25" t="str">
        <f>IFERROR(ＮＳトラス節点!$M36,"")</f>
        <v/>
      </c>
      <c r="O5" s="25" t="str">
        <f>IFERROR(ＮＳトラス節点!$N36,"")</f>
        <v/>
      </c>
      <c r="P5" s="25" t="str">
        <f>IFERROR(ＮＳトラス節点!$U36,"")</f>
        <v/>
      </c>
      <c r="Q5" s="25" t="str">
        <f>IFERROR(ＮＳトラス節点!$V36,"")</f>
        <v/>
      </c>
      <c r="R5" s="29">
        <f>SQRT(ダンパー性能!$C$14^2+$B5^2)</f>
        <v>612.27771476675514</v>
      </c>
      <c r="S5" s="29">
        <f>ダンパー性能!$C$14/R5</f>
        <v>0.52263865282423805</v>
      </c>
      <c r="T5" s="29">
        <f>R5-ダンパー性能!$C$17-ダンパー性能!$C$20</f>
        <v>376.27771476675514</v>
      </c>
      <c r="U5" s="29">
        <f>ダンパー性能!$C$10*ダンパー性能!$C$22/T5</f>
        <v>10996.362745665396</v>
      </c>
      <c r="V5" s="29">
        <f>(U5*ダンパー性能!$C$3)/(U5+ダンパー性能!$C$3)</f>
        <v>3621.5567896173288</v>
      </c>
      <c r="W5" s="25" t="str">
        <f t="shared" ref="W5:W34" si="1">IFERROR(ABS(N5/SQRT(1+G5^2)),"")</f>
        <v/>
      </c>
      <c r="X5" s="25" t="str">
        <f t="shared" ref="X5:X34" si="2">IFERROR(ABS(O5/SQRT(1+G5^2)),"")</f>
        <v/>
      </c>
      <c r="Y5" s="25" t="str">
        <f t="shared" ref="Y5:Y34" si="3">IFERROR(ABS(P5/SQRT(1+G4^2)),"")</f>
        <v/>
      </c>
      <c r="Z5" s="25" t="str">
        <f t="shared" ref="Z5:Z34" si="4">IFERROR(ABS(Q5/SQRT(1+G5^2)),"")</f>
        <v/>
      </c>
      <c r="AA5" s="25" t="str">
        <f>IFERROR(ダンパー性能!$B$27*ダンパー性能!$C$4*W5,"")</f>
        <v/>
      </c>
      <c r="AB5" s="25" t="str">
        <f>IFERROR(ダンパー性能!$B$27*ダンパー性能!$C$4*X5,"")</f>
        <v/>
      </c>
      <c r="AC5" s="25" t="str">
        <f>IFERROR(ダンパー性能!$B$27*ダンパー性能!$C$4*Y5,"")</f>
        <v/>
      </c>
      <c r="AD5" s="25" t="str">
        <f>IFERROR(ダンパー性能!$B$27*ダンパー性能!$C$4*Z5,"")</f>
        <v/>
      </c>
      <c r="AE5" s="25">
        <f>L5*M5</f>
        <v>527.87699999999995</v>
      </c>
      <c r="AF5" s="25">
        <f>2*SUM(AE5:AE34)</f>
        <v>61964.56642000001</v>
      </c>
      <c r="AG5" s="37">
        <f>SUM(AA5:AD34)/AF5</f>
        <v>3.113270545541456E-2</v>
      </c>
      <c r="AI5" s="13">
        <f>$D5/$D$3/AI$1</f>
        <v>2.2958505522124749E-3</v>
      </c>
      <c r="AJ5" s="25">
        <f>$E5*AJ$2</f>
        <v>2624.1923076923076</v>
      </c>
      <c r="AK5" s="25">
        <f>$F5*AJ$2</f>
        <v>1.1935897435897438</v>
      </c>
      <c r="AL5" s="25" t="str">
        <f>ＮＳトラス節点!$M36</f>
        <v/>
      </c>
      <c r="AM5" s="25" t="str">
        <f>ＮＳトラス節点!$N36</f>
        <v/>
      </c>
      <c r="AN5" s="25" t="str">
        <f>ＮＳトラス節点!$U36</f>
        <v/>
      </c>
      <c r="AO5" s="25" t="str">
        <f>ＮＳトラス節点!$V36</f>
        <v/>
      </c>
      <c r="AP5" s="29">
        <f>SQRT(ダンパー性能!$C$14^2+$B5^2)</f>
        <v>612.27771476675514</v>
      </c>
      <c r="AQ5" s="29">
        <f>ダンパー性能!$C$14/AP5</f>
        <v>0.52263865282423805</v>
      </c>
      <c r="AR5" s="29">
        <f>AP5-ダンパー性能!$C$17-ダンパー性能!$C$20</f>
        <v>376.27771476675514</v>
      </c>
      <c r="AS5" s="29">
        <f>ダンパー性能!$C$10*ダンパー性能!$C$22/AR5</f>
        <v>10996.362745665396</v>
      </c>
      <c r="AT5" s="29">
        <f>(AS5*ダンパー性能!$C$3)/(AS5+ダンパー性能!$C$3)</f>
        <v>3621.5567896173288</v>
      </c>
      <c r="AU5" s="25">
        <f>ダンパー性能!$C$4*ダンパー性能!$B$27*(1/付加減衰定数!AS5+1/ダンパー性能!$C$3)</f>
        <v>0.21123463072416546</v>
      </c>
      <c r="AV5" s="25" t="str">
        <f>IFERROR(ABS(AL5/SQRT(1+AU5^2)),"")</f>
        <v/>
      </c>
      <c r="AW5" s="25" t="str">
        <f>IFERROR(ABS(AM5/SQRT(1+AU5^2)),"")</f>
        <v/>
      </c>
      <c r="AX5" s="25" t="str">
        <f>IFERROR(ABS(AN5/SQRT(1+AU4^2)),"")</f>
        <v/>
      </c>
      <c r="AY5" s="25" t="str">
        <f>IFERROR(ABS(AO5/SQRT(1+AU5^2)),"")</f>
        <v/>
      </c>
      <c r="AZ5" s="25" t="str">
        <f>IFERROR(ダンパー性能!$B$27*ダンパー性能!$C$4*AV5,"")</f>
        <v/>
      </c>
      <c r="BA5" s="25" t="str">
        <f>IFERROR(ダンパー性能!$B$27*ダンパー性能!$C$4*AW5,"")</f>
        <v/>
      </c>
      <c r="BB5" s="25" t="str">
        <f>IFERROR(ダンパー性能!$B$27*ダンパー性能!$C$4*AX5,"")</f>
        <v/>
      </c>
      <c r="BC5" s="25" t="str">
        <f>IFERROR(ダンパー性能!$B$27*ダンパー性能!$C$4*AY5,"")</f>
        <v/>
      </c>
      <c r="BD5" s="25">
        <f>2*AJ5*AK5</f>
        <v>6264.4180473372789</v>
      </c>
      <c r="BE5" s="25">
        <f>SUM(BD5:BD34)</f>
        <v>367672.72316929657</v>
      </c>
      <c r="BF5" s="37">
        <f>SUM(AZ5:BC34)/BE5</f>
        <v>5.7236603068564193E-2</v>
      </c>
    </row>
    <row r="6" spans="1:58" x14ac:dyDescent="0.15">
      <c r="A6" s="13">
        <v>29</v>
      </c>
      <c r="B6" s="52">
        <v>402</v>
      </c>
      <c r="C6" s="26" t="str">
        <f>ＮＳ層間変形角!J23</f>
        <v xml:space="preserve"> 1/1089</v>
      </c>
      <c r="D6" s="26">
        <f t="shared" ref="D6:D69" si="5">LEFT(C6,FIND("/",C6)-1)/RIGHT(C6,LEN(C6)-FIND("/",C6))</f>
        <v>9.1827364554637281E-4</v>
      </c>
      <c r="E6" s="26">
        <f>ＮＳ層間変形角!B23</f>
        <v>1680.77</v>
      </c>
      <c r="F6" s="26">
        <f>ＮＳ層間変形角!E23</f>
        <v>0.36499999999999999</v>
      </c>
      <c r="G6" s="14">
        <f>ダンパー性能!$C$4*ダンパー性能!$B$27*(1/付加減衰定数!U6+1/ダンパー性能!$C$3)</f>
        <v>0.19302996837308786</v>
      </c>
      <c r="K6" s="13">
        <f t="shared" ref="K6:K34" si="6">D6</f>
        <v>9.1827364554637281E-4</v>
      </c>
      <c r="L6" s="13">
        <f t="shared" ref="L6:L34" si="7">E6</f>
        <v>1680.77</v>
      </c>
      <c r="M6" s="13">
        <f t="shared" ref="M6:M34" si="8">F6</f>
        <v>0.36499999999999999</v>
      </c>
      <c r="N6" s="25" t="str">
        <f>IFERROR(ＮＳトラス節点!$M37,"")</f>
        <v/>
      </c>
      <c r="O6" s="25" t="str">
        <f>IFERROR(ＮＳトラス節点!$N37,"")</f>
        <v/>
      </c>
      <c r="P6" s="25" t="str">
        <f>IFERROR(ＮＳトラス節点!$U37,"")</f>
        <v/>
      </c>
      <c r="Q6" s="25" t="str">
        <f>IFERROR(ＮＳトラス節点!$V37,"")</f>
        <v/>
      </c>
      <c r="R6" s="29">
        <f>SQRT(ダンパー性能!$C$14^2+$B6^2)</f>
        <v>513.81319562658177</v>
      </c>
      <c r="S6" s="29">
        <f>ダンパー性能!$C$14/R6</f>
        <v>0.62279443720741423</v>
      </c>
      <c r="T6" s="29">
        <f>R6-ダンパー性能!$C$17-ダンパー性能!$C$20</f>
        <v>277.81319562658177</v>
      </c>
      <c r="U6" s="29">
        <f>ダンパー性能!$C$10*ダンパー性能!$C$22/T6</f>
        <v>14893.771461622226</v>
      </c>
      <c r="V6" s="29">
        <f>(U6*ダンパー性能!$C$3)/(U6+ダンパー性能!$C$3)</f>
        <v>3963.1059236502792</v>
      </c>
      <c r="W6" s="25" t="str">
        <f t="shared" si="1"/>
        <v/>
      </c>
      <c r="X6" s="25" t="str">
        <f t="shared" si="2"/>
        <v/>
      </c>
      <c r="Y6" s="25" t="str">
        <f t="shared" si="3"/>
        <v/>
      </c>
      <c r="Z6" s="25" t="str">
        <f t="shared" si="4"/>
        <v/>
      </c>
      <c r="AA6" s="25" t="str">
        <f>IFERROR(ダンパー性能!$B$27*ダンパー性能!$C$4*W6,"")</f>
        <v/>
      </c>
      <c r="AB6" s="25" t="str">
        <f>IFERROR(ダンパー性能!$B$27*ダンパー性能!$C$4*X6,"")</f>
        <v/>
      </c>
      <c r="AC6" s="25" t="str">
        <f>IFERROR(ダンパー性能!$B$27*ダンパー性能!$C$4*Y6,"")</f>
        <v/>
      </c>
      <c r="AD6" s="25" t="str">
        <f>IFERROR(ダンパー性能!$B$27*ダンパー性能!$C$4*Z6,"")</f>
        <v/>
      </c>
      <c r="AE6" s="25">
        <f t="shared" ref="AE6:AE34" si="9">L6*M6</f>
        <v>613.48104999999998</v>
      </c>
      <c r="AF6" s="25"/>
      <c r="AG6" s="14"/>
      <c r="AI6" s="13">
        <f t="shared" ref="AI6:AI34" si="10">$D6/$D$3/AI$1</f>
        <v>2.2368204186386004E-3</v>
      </c>
      <c r="AJ6" s="25">
        <f t="shared" ref="AJ6:AJ34" si="11">$E6*AJ$2</f>
        <v>4094.1833333333338</v>
      </c>
      <c r="AK6" s="25">
        <f t="shared" ref="AK6:AK34" si="12">$F6*AJ$2</f>
        <v>0.88910256410256416</v>
      </c>
      <c r="AL6" s="25" t="str">
        <f>ＮＳトラス節点!$M37</f>
        <v/>
      </c>
      <c r="AM6" s="25" t="str">
        <f>ＮＳトラス節点!$N37</f>
        <v/>
      </c>
      <c r="AN6" s="25" t="str">
        <f>ＮＳトラス節点!$U37</f>
        <v/>
      </c>
      <c r="AO6" s="25" t="str">
        <f>ＮＳトラス節点!$V37</f>
        <v/>
      </c>
      <c r="AP6" s="29">
        <f>SQRT(ダンパー性能!$C$14^2+$B6^2)</f>
        <v>513.81319562658177</v>
      </c>
      <c r="AQ6" s="29">
        <f>ダンパー性能!$C$14/AP6</f>
        <v>0.62279443720741423</v>
      </c>
      <c r="AR6" s="29">
        <f>AP6-ダンパー性能!$C$17-ダンパー性能!$C$20</f>
        <v>277.81319562658177</v>
      </c>
      <c r="AS6" s="29">
        <f>ダンパー性能!$C$10*ダンパー性能!$C$22/AR6</f>
        <v>14893.771461622226</v>
      </c>
      <c r="AT6" s="29">
        <f>(AS6*ダンパー性能!$C$3)/(AS6+ダンパー性能!$C$3)</f>
        <v>3963.1059236502792</v>
      </c>
      <c r="AU6" s="25">
        <f>ダンパー性能!$C$4*ダンパー性能!$B$27*(1/付加減衰定数!AS6+1/ダンパー性能!$C$3)</f>
        <v>0.19302996837308786</v>
      </c>
      <c r="AV6" s="25" t="str">
        <f t="shared" ref="AV6:AV34" si="13">IFERROR(ABS(AL6/SQRT(1+AU6^2)),"")</f>
        <v/>
      </c>
      <c r="AW6" s="25" t="str">
        <f t="shared" ref="AW6:AW34" si="14">IFERROR(ABS(AM6/SQRT(1+AU6^2)),"")</f>
        <v/>
      </c>
      <c r="AX6" s="25" t="str">
        <f t="shared" ref="AX6:AX34" si="15">IFERROR(ABS(AN6/SQRT(1+AU5^2)),"")</f>
        <v/>
      </c>
      <c r="AY6" s="25" t="str">
        <f t="shared" ref="AY6:AY34" si="16">IFERROR(ABS(AO6/SQRT(1+AU6^2)),"")</f>
        <v/>
      </c>
      <c r="AZ6" s="25" t="str">
        <f>IFERROR(ダンパー性能!$B$27*ダンパー性能!$C$4*AV6,"")</f>
        <v/>
      </c>
      <c r="BA6" s="25" t="str">
        <f>IFERROR(ダンパー性能!$B$27*ダンパー性能!$C$4*AW6,"")</f>
        <v/>
      </c>
      <c r="BB6" s="25" t="str">
        <f>IFERROR(ダンパー性能!$B$27*ダンパー性能!$C$4*AX6,"")</f>
        <v/>
      </c>
      <c r="BC6" s="25" t="str">
        <f>IFERROR(ダンパー性能!$B$27*ダンパー性能!$C$4*AY6,"")</f>
        <v/>
      </c>
      <c r="BD6" s="25">
        <f t="shared" ref="BD6:BD34" si="17">2*AJ6*AK6</f>
        <v>7280.2977991453008</v>
      </c>
      <c r="BE6" s="25"/>
      <c r="BF6" s="14"/>
    </row>
    <row r="7" spans="1:58" x14ac:dyDescent="0.15">
      <c r="A7" s="13">
        <v>28</v>
      </c>
      <c r="B7" s="52">
        <v>392</v>
      </c>
      <c r="C7" s="26" t="str">
        <f>ＮＳ層間変形角!J24</f>
        <v xml:space="preserve"> 1/1107</v>
      </c>
      <c r="D7" s="26">
        <f t="shared" si="5"/>
        <v>9.0334236675700087E-4</v>
      </c>
      <c r="E7" s="26">
        <f>ＮＳ層間変形角!B24</f>
        <v>2016.66</v>
      </c>
      <c r="F7" s="26">
        <f>ＮＳ層間変形角!E24</f>
        <v>0.35</v>
      </c>
      <c r="G7" s="14">
        <f>ダンパー性能!$C$4*ダンパー性能!$B$27*(1/付加減衰定数!U7+1/ダンパー性能!$C$3)</f>
        <v>0.19159053702296933</v>
      </c>
      <c r="K7" s="13">
        <f t="shared" si="6"/>
        <v>9.0334236675700087E-4</v>
      </c>
      <c r="L7" s="13">
        <f t="shared" si="7"/>
        <v>2016.66</v>
      </c>
      <c r="M7" s="13">
        <f t="shared" si="8"/>
        <v>0.35</v>
      </c>
      <c r="N7" s="25"/>
      <c r="O7" s="25"/>
      <c r="P7" s="25"/>
      <c r="Q7" s="25"/>
      <c r="R7" s="29">
        <f>SQRT(ダンパー性能!$C$14^2+$B7^2)</f>
        <v>506.02766722779103</v>
      </c>
      <c r="S7" s="29">
        <f>ダンパー性能!$C$14/R7</f>
        <v>0.6323764899122607</v>
      </c>
      <c r="T7" s="29">
        <f>R7-ダンパー性能!$C$17-ダンパー性能!$C$20</f>
        <v>270.02766722779103</v>
      </c>
      <c r="U7" s="29">
        <f>ダンパー性能!$C$10*ダンパー性能!$C$22/T7</f>
        <v>15323.193682944977</v>
      </c>
      <c r="V7" s="29">
        <f>(U7*ダンパー性能!$C$3)/(U7+ダンパー性能!$C$3)</f>
        <v>3992.8809793444893</v>
      </c>
      <c r="W7" s="25">
        <f t="shared" si="1"/>
        <v>0</v>
      </c>
      <c r="X7" s="25">
        <f t="shared" si="2"/>
        <v>0</v>
      </c>
      <c r="Y7" s="25">
        <f t="shared" si="3"/>
        <v>0</v>
      </c>
      <c r="Z7" s="25">
        <f t="shared" si="4"/>
        <v>0</v>
      </c>
      <c r="AA7" s="25">
        <f>IFERROR(ダンパー性能!$B$27*ダンパー性能!$C$4*W7,"")</f>
        <v>0</v>
      </c>
      <c r="AB7" s="25">
        <f>IFERROR(ダンパー性能!$B$27*ダンパー性能!$C$4*X7,"")</f>
        <v>0</v>
      </c>
      <c r="AC7" s="25">
        <f>IFERROR(ダンパー性能!$B$27*ダンパー性能!$C$4*Y7,"")</f>
        <v>0</v>
      </c>
      <c r="AD7" s="25">
        <f>IFERROR(ダンパー性能!$B$27*ダンパー性能!$C$4*Z7,"")</f>
        <v>0</v>
      </c>
      <c r="AE7" s="25">
        <f t="shared" si="9"/>
        <v>705.83100000000002</v>
      </c>
      <c r="AF7" s="25"/>
      <c r="AG7" s="14"/>
      <c r="AI7" s="13">
        <f t="shared" si="10"/>
        <v>2.2004493549208997E-3</v>
      </c>
      <c r="AJ7" s="25">
        <f t="shared" si="11"/>
        <v>4912.376923076924</v>
      </c>
      <c r="AK7" s="25">
        <f t="shared" si="12"/>
        <v>0.85256410256410264</v>
      </c>
      <c r="AL7" s="25">
        <f>ＮＳトラス節点!$M38</f>
        <v>-0.28799999999999998</v>
      </c>
      <c r="AM7" s="25">
        <f>ＮＳトラス節点!$N38</f>
        <v>0.28599999999999998</v>
      </c>
      <c r="AN7" s="25">
        <f>ＮＳトラス節点!$U38</f>
        <v>-0.27900000000000003</v>
      </c>
      <c r="AO7" s="25">
        <f>ＮＳトラス節点!$V38</f>
        <v>0.28100000000000003</v>
      </c>
      <c r="AP7" s="29">
        <f>SQRT(ダンパー性能!$C$14^2+$B7^2)</f>
        <v>506.02766722779103</v>
      </c>
      <c r="AQ7" s="29">
        <f>ダンパー性能!$C$14/AP7</f>
        <v>0.6323764899122607</v>
      </c>
      <c r="AR7" s="29">
        <f>AP7-ダンパー性能!$C$17-ダンパー性能!$C$20</f>
        <v>270.02766722779103</v>
      </c>
      <c r="AS7" s="29">
        <f>ダンパー性能!$C$10*ダンパー性能!$C$22/AR7</f>
        <v>15323.193682944977</v>
      </c>
      <c r="AT7" s="29">
        <f>(AS7*ダンパー性能!$C$3)/(AS7+ダンパー性能!$C$3)</f>
        <v>3992.8809793444893</v>
      </c>
      <c r="AU7" s="25">
        <f>ダンパー性能!$C$4*ダンパー性能!$B$27*(1/付加減衰定数!AS7+1/ダンパー性能!$C$3)</f>
        <v>0.19159053702296933</v>
      </c>
      <c r="AV7" s="25">
        <f t="shared" si="13"/>
        <v>0.28285540771333317</v>
      </c>
      <c r="AW7" s="25">
        <f t="shared" si="14"/>
        <v>0.28089113404865729</v>
      </c>
      <c r="AX7" s="25">
        <f t="shared" si="15"/>
        <v>0.27394303879300064</v>
      </c>
      <c r="AY7" s="25">
        <f t="shared" si="16"/>
        <v>0.27598044988696752</v>
      </c>
      <c r="AZ7" s="25">
        <f>IFERROR(ダンパー性能!$B$27*ダンパー性能!$C$4*AV7,"")</f>
        <v>216.38388090106</v>
      </c>
      <c r="BA7" s="25">
        <f>IFERROR(ダンパー性能!$B$27*ダンパー性能!$C$4*AW7,"")</f>
        <v>214.88121506146933</v>
      </c>
      <c r="BB7" s="25">
        <f>IFERROR(ダンパー性能!$B$27*ダンパー性能!$C$4*AX7,"")</f>
        <v>209.56593462032981</v>
      </c>
      <c r="BC7" s="25">
        <f>IFERROR(ダンパー性能!$B$27*ダンパー性能!$C$4*AY7,"")</f>
        <v>211.12455046249264</v>
      </c>
      <c r="BD7" s="25">
        <f t="shared" si="17"/>
        <v>8376.2324457593713</v>
      </c>
      <c r="BE7" s="25"/>
      <c r="BF7" s="14"/>
    </row>
    <row r="8" spans="1:58" x14ac:dyDescent="0.15">
      <c r="A8" s="13">
        <v>27</v>
      </c>
      <c r="B8" s="52">
        <v>392</v>
      </c>
      <c r="C8" s="26" t="str">
        <f>ＮＳ層間変形角!J25</f>
        <v xml:space="preserve"> 1/1081</v>
      </c>
      <c r="D8" s="26">
        <f t="shared" si="5"/>
        <v>9.2506938020351531E-4</v>
      </c>
      <c r="E8" s="26">
        <f>ＮＳ層間変形角!B25</f>
        <v>2267.8000000000002</v>
      </c>
      <c r="F8" s="26">
        <f>ＮＳ層間変形角!E25</f>
        <v>0.35799999999999998</v>
      </c>
      <c r="G8" s="14">
        <f>ダンパー性能!$C$4*ダンパー性能!$B$27*(1/付加減衰定数!U8+1/ダンパー性能!$C$3)</f>
        <v>0.19159053702296933</v>
      </c>
      <c r="K8" s="13">
        <f t="shared" si="6"/>
        <v>9.2506938020351531E-4</v>
      </c>
      <c r="L8" s="13">
        <f t="shared" si="7"/>
        <v>2267.8000000000002</v>
      </c>
      <c r="M8" s="13">
        <f t="shared" si="8"/>
        <v>0.35799999999999998</v>
      </c>
      <c r="N8" s="25"/>
      <c r="O8" s="25"/>
      <c r="P8" s="25"/>
      <c r="Q8" s="25"/>
      <c r="R8" s="29">
        <f>SQRT(ダンパー性能!$C$14^2+$B8^2)</f>
        <v>506.02766722779103</v>
      </c>
      <c r="S8" s="29">
        <f>ダンパー性能!$C$14/R8</f>
        <v>0.6323764899122607</v>
      </c>
      <c r="T8" s="29">
        <f>R8-ダンパー性能!$C$17-ダンパー性能!$C$20</f>
        <v>270.02766722779103</v>
      </c>
      <c r="U8" s="29">
        <f>ダンパー性能!$C$10*ダンパー性能!$C$22/T8</f>
        <v>15323.193682944977</v>
      </c>
      <c r="V8" s="29">
        <f>(U8*ダンパー性能!$C$3)/(U8+ダンパー性能!$C$3)</f>
        <v>3992.8809793444893</v>
      </c>
      <c r="W8" s="25">
        <f t="shared" si="1"/>
        <v>0</v>
      </c>
      <c r="X8" s="25">
        <f t="shared" si="2"/>
        <v>0</v>
      </c>
      <c r="Y8" s="25">
        <f t="shared" si="3"/>
        <v>0</v>
      </c>
      <c r="Z8" s="25">
        <f t="shared" si="4"/>
        <v>0</v>
      </c>
      <c r="AA8" s="25">
        <f>IFERROR(ダンパー性能!$B$27*ダンパー性能!$C$4*W8,"")</f>
        <v>0</v>
      </c>
      <c r="AB8" s="25">
        <f>IFERROR(ダンパー性能!$B$27*ダンパー性能!$C$4*X8,"")</f>
        <v>0</v>
      </c>
      <c r="AC8" s="25">
        <f>IFERROR(ダンパー性能!$B$27*ダンパー性能!$C$4*Y8,"")</f>
        <v>0</v>
      </c>
      <c r="AD8" s="25">
        <f>IFERROR(ダンパー性能!$B$27*ダンパー性能!$C$4*Z8,"")</f>
        <v>0</v>
      </c>
      <c r="AE8" s="25">
        <f t="shared" si="9"/>
        <v>811.87240000000008</v>
      </c>
      <c r="AF8" s="25"/>
      <c r="AG8" s="14"/>
      <c r="AI8" s="13">
        <f t="shared" si="10"/>
        <v>2.2533741312649731E-3</v>
      </c>
      <c r="AJ8" s="25">
        <f t="shared" si="11"/>
        <v>5524.128205128206</v>
      </c>
      <c r="AK8" s="25">
        <f t="shared" si="12"/>
        <v>0.87205128205128213</v>
      </c>
      <c r="AL8" s="25">
        <f>ＮＳトラス節点!$M39</f>
        <v>-0.29499999999999998</v>
      </c>
      <c r="AM8" s="25">
        <f>ＮＳトラス節点!$N39</f>
        <v>0.29299999999999998</v>
      </c>
      <c r="AN8" s="25">
        <f>ＮＳトラス節点!$U39</f>
        <v>-0.28499999999999998</v>
      </c>
      <c r="AO8" s="25">
        <f>ＮＳトラス節点!$V39</f>
        <v>0.28699999999999998</v>
      </c>
      <c r="AP8" s="29">
        <f>SQRT(ダンパー性能!$C$14^2+$B8^2)</f>
        <v>506.02766722779103</v>
      </c>
      <c r="AQ8" s="29">
        <f>ダンパー性能!$C$14/AP8</f>
        <v>0.6323764899122607</v>
      </c>
      <c r="AR8" s="29">
        <f>AP8-ダンパー性能!$C$17-ダンパー性能!$C$20</f>
        <v>270.02766722779103</v>
      </c>
      <c r="AS8" s="29">
        <f>ダンパー性能!$C$10*ダンパー性能!$C$22/AR8</f>
        <v>15323.193682944977</v>
      </c>
      <c r="AT8" s="29">
        <f>(AS8*ダンパー性能!$C$3)/(AS8+ダンパー性能!$C$3)</f>
        <v>3992.8809793444893</v>
      </c>
      <c r="AU8" s="25">
        <f>ダンパー性能!$C$4*ダンパー性能!$B$27*(1/付加減衰定数!AS8+1/ダンパー性能!$C$3)</f>
        <v>0.19159053702296933</v>
      </c>
      <c r="AV8" s="25">
        <f t="shared" si="13"/>
        <v>0.28973036553969894</v>
      </c>
      <c r="AW8" s="25">
        <f t="shared" si="14"/>
        <v>0.287766091875023</v>
      </c>
      <c r="AX8" s="25">
        <f t="shared" si="15"/>
        <v>0.27990899721631929</v>
      </c>
      <c r="AY8" s="25">
        <f t="shared" si="16"/>
        <v>0.28187327088099523</v>
      </c>
      <c r="AZ8" s="25">
        <f>IFERROR(ダンパー性能!$B$27*ダンパー性能!$C$4*AV8,"")</f>
        <v>221.64321133962747</v>
      </c>
      <c r="BA8" s="25">
        <f>IFERROR(ダンパー性能!$B$27*ダンパー性能!$C$4*AW8,"")</f>
        <v>220.14054550003675</v>
      </c>
      <c r="BB8" s="25">
        <f>IFERROR(ダンパー性能!$B$27*ダンパー性能!$C$4*AX8,"")</f>
        <v>214.12988214167396</v>
      </c>
      <c r="BC8" s="25">
        <f>IFERROR(ダンパー性能!$B$27*ダンパー性能!$C$4*AY8,"")</f>
        <v>215.63254798126468</v>
      </c>
      <c r="BD8" s="25">
        <f t="shared" si="17"/>
        <v>9634.6461669954006</v>
      </c>
      <c r="BE8" s="25"/>
      <c r="BF8" s="14"/>
    </row>
    <row r="9" spans="1:58" x14ac:dyDescent="0.15">
      <c r="A9" s="13">
        <v>26</v>
      </c>
      <c r="B9" s="52">
        <v>392</v>
      </c>
      <c r="C9" s="26" t="str">
        <f>ＮＳ層間変形角!J26</f>
        <v xml:space="preserve"> 1/1060</v>
      </c>
      <c r="D9" s="26">
        <f t="shared" si="5"/>
        <v>9.4339622641509435E-4</v>
      </c>
      <c r="E9" s="26">
        <f>ＮＳ層間変形角!B26</f>
        <v>2471.08</v>
      </c>
      <c r="F9" s="26">
        <f>ＮＳ層間変形角!E26</f>
        <v>0.36499999999999999</v>
      </c>
      <c r="G9" s="14">
        <f>ダンパー性能!$C$4*ダンパー性能!$B$27*(1/付加減衰定数!U9+1/ダンパー性能!$C$3)</f>
        <v>0.19159053702296933</v>
      </c>
      <c r="K9" s="13">
        <f t="shared" si="6"/>
        <v>9.4339622641509435E-4</v>
      </c>
      <c r="L9" s="13">
        <f t="shared" si="7"/>
        <v>2471.08</v>
      </c>
      <c r="M9" s="13">
        <f t="shared" si="8"/>
        <v>0.36499999999999999</v>
      </c>
      <c r="N9" s="25"/>
      <c r="O9" s="25"/>
      <c r="P9" s="25"/>
      <c r="Q9" s="25"/>
      <c r="R9" s="29">
        <f>SQRT(ダンパー性能!$C$14^2+$B9^2)</f>
        <v>506.02766722779103</v>
      </c>
      <c r="S9" s="29">
        <f>ダンパー性能!$C$14/R9</f>
        <v>0.6323764899122607</v>
      </c>
      <c r="T9" s="29">
        <f>R9-ダンパー性能!$C$17-ダンパー性能!$C$20</f>
        <v>270.02766722779103</v>
      </c>
      <c r="U9" s="29">
        <f>ダンパー性能!$C$10*ダンパー性能!$C$22/T9</f>
        <v>15323.193682944977</v>
      </c>
      <c r="V9" s="29">
        <f>(U9*ダンパー性能!$C$3)/(U9+ダンパー性能!$C$3)</f>
        <v>3992.8809793444893</v>
      </c>
      <c r="W9" s="25">
        <f t="shared" si="1"/>
        <v>0</v>
      </c>
      <c r="X9" s="25">
        <f t="shared" si="2"/>
        <v>0</v>
      </c>
      <c r="Y9" s="25">
        <f t="shared" si="3"/>
        <v>0</v>
      </c>
      <c r="Z9" s="25">
        <f t="shared" si="4"/>
        <v>0</v>
      </c>
      <c r="AA9" s="25">
        <f>IFERROR(ダンパー性能!$B$27*ダンパー性能!$C$4*W9,"")</f>
        <v>0</v>
      </c>
      <c r="AB9" s="25">
        <f>IFERROR(ダンパー性能!$B$27*ダンパー性能!$C$4*X9,"")</f>
        <v>0</v>
      </c>
      <c r="AC9" s="25">
        <f>IFERROR(ダンパー性能!$B$27*ダンパー性能!$C$4*Y9,"")</f>
        <v>0</v>
      </c>
      <c r="AD9" s="25">
        <f>IFERROR(ダンパー性能!$B$27*ダンパー性能!$C$4*Z9,"")</f>
        <v>0</v>
      </c>
      <c r="AE9" s="25">
        <f t="shared" si="9"/>
        <v>901.94419999999991</v>
      </c>
      <c r="AF9" s="25"/>
      <c r="AG9" s="14"/>
      <c r="AI9" s="13">
        <f t="shared" si="10"/>
        <v>2.2980164489598454E-3</v>
      </c>
      <c r="AJ9" s="25">
        <f t="shared" si="11"/>
        <v>6019.2974358974361</v>
      </c>
      <c r="AK9" s="25">
        <f t="shared" si="12"/>
        <v>0.88910256410256416</v>
      </c>
      <c r="AL9" s="25">
        <f>ＮＳトラス節点!$M40</f>
        <v>-0.3</v>
      </c>
      <c r="AM9" s="25">
        <f>ＮＳトラス節点!$N40</f>
        <v>0.29899999999999999</v>
      </c>
      <c r="AN9" s="25">
        <f>ＮＳトラス節点!$U40</f>
        <v>-0.29099999999999998</v>
      </c>
      <c r="AO9" s="25">
        <f>ＮＳトラス節点!$V40</f>
        <v>0.29199999999999998</v>
      </c>
      <c r="AP9" s="29">
        <f>SQRT(ダンパー性能!$C$14^2+$B9^2)</f>
        <v>506.02766722779103</v>
      </c>
      <c r="AQ9" s="29">
        <f>ダンパー性能!$C$14/AP9</f>
        <v>0.6323764899122607</v>
      </c>
      <c r="AR9" s="29">
        <f>AP9-ダンパー性能!$C$17-ダンパー性能!$C$20</f>
        <v>270.02766722779103</v>
      </c>
      <c r="AS9" s="29">
        <f>ダンパー性能!$C$10*ダンパー性能!$C$22/AR9</f>
        <v>15323.193682944977</v>
      </c>
      <c r="AT9" s="29">
        <f>(AS9*ダンパー性能!$C$3)/(AS9+ダンパー性能!$C$3)</f>
        <v>3992.8809793444893</v>
      </c>
      <c r="AU9" s="25">
        <f>ダンパー性能!$C$4*ダンパー性能!$B$27*(1/付加減衰定数!AS9+1/ダンパー性能!$C$3)</f>
        <v>0.19159053702296933</v>
      </c>
      <c r="AV9" s="25">
        <f t="shared" si="13"/>
        <v>0.29464104970138877</v>
      </c>
      <c r="AW9" s="25">
        <f t="shared" si="14"/>
        <v>0.29365891286905083</v>
      </c>
      <c r="AX9" s="25">
        <f t="shared" si="15"/>
        <v>0.28580181821034711</v>
      </c>
      <c r="AY9" s="25">
        <f t="shared" si="16"/>
        <v>0.28678395504268506</v>
      </c>
      <c r="AZ9" s="25">
        <f>IFERROR(ダンパー性能!$B$27*ダンパー性能!$C$4*AV9,"")</f>
        <v>225.3998759386042</v>
      </c>
      <c r="BA9" s="25">
        <f>IFERROR(ダンパー性能!$B$27*ダンパー性能!$C$4*AW9,"")</f>
        <v>224.64854301880888</v>
      </c>
      <c r="BB9" s="25">
        <f>IFERROR(ダンパー性能!$B$27*ダンパー性能!$C$4*AX9,"")</f>
        <v>218.63787966044609</v>
      </c>
      <c r="BC9" s="25">
        <f>IFERROR(ダンパー性能!$B$27*ダンパー性能!$C$4*AY9,"")</f>
        <v>219.38921258024141</v>
      </c>
      <c r="BD9" s="25">
        <f t="shared" si="17"/>
        <v>10703.5455687048</v>
      </c>
      <c r="BE9" s="25"/>
      <c r="BF9" s="14"/>
    </row>
    <row r="10" spans="1:58" x14ac:dyDescent="0.15">
      <c r="A10" s="13">
        <v>25</v>
      </c>
      <c r="B10" s="52">
        <v>392</v>
      </c>
      <c r="C10" s="26" t="str">
        <f>ＮＳ層間変形角!J27</f>
        <v xml:space="preserve"> 1/1055</v>
      </c>
      <c r="D10" s="26">
        <f t="shared" si="5"/>
        <v>9.4786729857819908E-4</v>
      </c>
      <c r="E10" s="26">
        <f>ＮＳ層間変形角!B27</f>
        <v>2643.47</v>
      </c>
      <c r="F10" s="26">
        <f>ＮＳ層間変形角!E27</f>
        <v>0.36799999999999999</v>
      </c>
      <c r="G10" s="14">
        <f>ダンパー性能!$C$4*ダンパー性能!$B$27*(1/付加減衰定数!U10+1/ダンパー性能!$C$3)</f>
        <v>0.19159053702296933</v>
      </c>
      <c r="K10" s="13">
        <f t="shared" si="6"/>
        <v>9.4786729857819908E-4</v>
      </c>
      <c r="L10" s="13">
        <f t="shared" si="7"/>
        <v>2643.47</v>
      </c>
      <c r="M10" s="13">
        <f t="shared" si="8"/>
        <v>0.36799999999999999</v>
      </c>
      <c r="N10" s="25"/>
      <c r="O10" s="25"/>
      <c r="P10" s="25"/>
      <c r="Q10" s="25"/>
      <c r="R10" s="29">
        <f>SQRT(ダンパー性能!$C$14^2+$B10^2)</f>
        <v>506.02766722779103</v>
      </c>
      <c r="S10" s="29">
        <f>ダンパー性能!$C$14/R10</f>
        <v>0.6323764899122607</v>
      </c>
      <c r="T10" s="29">
        <f>R10-ダンパー性能!$C$17-ダンパー性能!$C$20</f>
        <v>270.02766722779103</v>
      </c>
      <c r="U10" s="29">
        <f>ダンパー性能!$C$10*ダンパー性能!$C$22/T10</f>
        <v>15323.193682944977</v>
      </c>
      <c r="V10" s="29">
        <f>(U10*ダンパー性能!$C$3)/(U10+ダンパー性能!$C$3)</f>
        <v>3992.8809793444893</v>
      </c>
      <c r="W10" s="25">
        <f t="shared" si="1"/>
        <v>0</v>
      </c>
      <c r="X10" s="25">
        <f t="shared" si="2"/>
        <v>0</v>
      </c>
      <c r="Y10" s="25">
        <f t="shared" si="3"/>
        <v>0</v>
      </c>
      <c r="Z10" s="25">
        <f t="shared" si="4"/>
        <v>0</v>
      </c>
      <c r="AA10" s="25">
        <f>IFERROR(ダンパー性能!$B$27*ダンパー性能!$C$4*W10,"")</f>
        <v>0</v>
      </c>
      <c r="AB10" s="25">
        <f>IFERROR(ダンパー性能!$B$27*ダンパー性能!$C$4*X10,"")</f>
        <v>0</v>
      </c>
      <c r="AC10" s="25">
        <f>IFERROR(ダンパー性能!$B$27*ダンパー性能!$C$4*Y10,"")</f>
        <v>0</v>
      </c>
      <c r="AD10" s="25">
        <f>IFERROR(ダンパー性能!$B$27*ダンパー性能!$C$4*Z10,"")</f>
        <v>0</v>
      </c>
      <c r="AE10" s="25">
        <f t="shared" si="9"/>
        <v>972.7969599999999</v>
      </c>
      <c r="AF10" s="25"/>
      <c r="AG10" s="14"/>
      <c r="AI10" s="13">
        <f t="shared" si="10"/>
        <v>2.3089075221776646E-3</v>
      </c>
      <c r="AJ10" s="25">
        <f t="shared" si="11"/>
        <v>6439.2217948717953</v>
      </c>
      <c r="AK10" s="25">
        <f t="shared" si="12"/>
        <v>0.89641025641025651</v>
      </c>
      <c r="AL10" s="25">
        <f>ＮＳトラス節点!$M41</f>
        <v>-0.30199999999999999</v>
      </c>
      <c r="AM10" s="25">
        <f>ＮＳトラス節点!$N41</f>
        <v>0.30199999999999999</v>
      </c>
      <c r="AN10" s="25">
        <f>ＮＳトラス節点!$U41</f>
        <v>-0.29299999999999998</v>
      </c>
      <c r="AO10" s="25">
        <f>ＮＳトラス節点!$V41</f>
        <v>0.29399999999999998</v>
      </c>
      <c r="AP10" s="29">
        <f>SQRT(ダンパー性能!$C$14^2+$B10^2)</f>
        <v>506.02766722779103</v>
      </c>
      <c r="AQ10" s="29">
        <f>ダンパー性能!$C$14/AP10</f>
        <v>0.6323764899122607</v>
      </c>
      <c r="AR10" s="29">
        <f>AP10-ダンパー性能!$C$17-ダンパー性能!$C$20</f>
        <v>270.02766722779103</v>
      </c>
      <c r="AS10" s="29">
        <f>ダンパー性能!$C$10*ダンパー性能!$C$22/AR10</f>
        <v>15323.193682944977</v>
      </c>
      <c r="AT10" s="29">
        <f>(AS10*ダンパー性能!$C$3)/(AS10+ダンパー性能!$C$3)</f>
        <v>3992.8809793444893</v>
      </c>
      <c r="AU10" s="25">
        <f>ダンパー性能!$C$4*ダンパー性能!$B$27*(1/付加減衰定数!AS10+1/ダンパー性能!$C$3)</f>
        <v>0.19159053702296933</v>
      </c>
      <c r="AV10" s="25">
        <f t="shared" si="13"/>
        <v>0.29660532336606471</v>
      </c>
      <c r="AW10" s="25">
        <f t="shared" si="14"/>
        <v>0.29660532336606471</v>
      </c>
      <c r="AX10" s="25">
        <f t="shared" si="15"/>
        <v>0.287766091875023</v>
      </c>
      <c r="AY10" s="25">
        <f t="shared" si="16"/>
        <v>0.288748228707361</v>
      </c>
      <c r="AZ10" s="25">
        <f>IFERROR(ダンパー性能!$B$27*ダンパー性能!$C$4*AV10,"")</f>
        <v>226.90254177819492</v>
      </c>
      <c r="BA10" s="25">
        <f>IFERROR(ダンパー性能!$B$27*ダンパー性能!$C$4*AW10,"")</f>
        <v>226.90254177819492</v>
      </c>
      <c r="BB10" s="25">
        <f>IFERROR(ダンパー性能!$B$27*ダンパー性能!$C$4*AX10,"")</f>
        <v>220.14054550003675</v>
      </c>
      <c r="BC10" s="25">
        <f>IFERROR(ダンパー性能!$B$27*ダンパー性能!$C$4*AY10,"")</f>
        <v>220.89187841983212</v>
      </c>
      <c r="BD10" s="25">
        <f t="shared" si="17"/>
        <v>11544.368920447076</v>
      </c>
      <c r="BE10" s="25"/>
      <c r="BF10" s="14"/>
    </row>
    <row r="11" spans="1:58" x14ac:dyDescent="0.15">
      <c r="A11" s="13">
        <v>24</v>
      </c>
      <c r="B11" s="52">
        <v>392</v>
      </c>
      <c r="C11" s="26" t="str">
        <f>ＮＳ層間変形角!J28</f>
        <v xml:space="preserve"> 1/1050</v>
      </c>
      <c r="D11" s="26">
        <f t="shared" si="5"/>
        <v>9.5238095238095238E-4</v>
      </c>
      <c r="E11" s="26">
        <f>ＮＳ層間変形角!B28</f>
        <v>2794.12</v>
      </c>
      <c r="F11" s="26">
        <f>ＮＳ層間変形角!E28</f>
        <v>0.36899999999999999</v>
      </c>
      <c r="G11" s="14">
        <f>ダンパー性能!$C$4*ダンパー性能!$B$27*(1/付加減衰定数!U11+1/ダンパー性能!$C$3)</f>
        <v>0.19159053702296933</v>
      </c>
      <c r="K11" s="13">
        <f t="shared" si="6"/>
        <v>9.5238095238095238E-4</v>
      </c>
      <c r="L11" s="13">
        <f t="shared" si="7"/>
        <v>2794.12</v>
      </c>
      <c r="M11" s="13">
        <f t="shared" si="8"/>
        <v>0.36899999999999999</v>
      </c>
      <c r="N11" s="25"/>
      <c r="O11" s="25"/>
      <c r="P11" s="25"/>
      <c r="Q11" s="25"/>
      <c r="R11" s="29">
        <f>SQRT(ダンパー性能!$C$14^2+$B11^2)</f>
        <v>506.02766722779103</v>
      </c>
      <c r="S11" s="29">
        <f>ダンパー性能!$C$14/R11</f>
        <v>0.6323764899122607</v>
      </c>
      <c r="T11" s="29">
        <f>R11-ダンパー性能!$C$17-ダンパー性能!$C$20</f>
        <v>270.02766722779103</v>
      </c>
      <c r="U11" s="29">
        <f>ダンパー性能!$C$10*ダンパー性能!$C$22/T11</f>
        <v>15323.193682944977</v>
      </c>
      <c r="V11" s="29">
        <f>(U11*ダンパー性能!$C$3)/(U11+ダンパー性能!$C$3)</f>
        <v>3992.8809793444893</v>
      </c>
      <c r="W11" s="25">
        <f t="shared" si="1"/>
        <v>0</v>
      </c>
      <c r="X11" s="25">
        <f t="shared" si="2"/>
        <v>0</v>
      </c>
      <c r="Y11" s="25">
        <f t="shared" si="3"/>
        <v>0</v>
      </c>
      <c r="Z11" s="25">
        <f t="shared" si="4"/>
        <v>0</v>
      </c>
      <c r="AA11" s="25">
        <f>IFERROR(ダンパー性能!$B$27*ダンパー性能!$C$4*W11,"")</f>
        <v>0</v>
      </c>
      <c r="AB11" s="25">
        <f>IFERROR(ダンパー性能!$B$27*ダンパー性能!$C$4*X11,"")</f>
        <v>0</v>
      </c>
      <c r="AC11" s="25">
        <f>IFERROR(ダンパー性能!$B$27*ダンパー性能!$C$4*Y11,"")</f>
        <v>0</v>
      </c>
      <c r="AD11" s="25">
        <f>IFERROR(ダンパー性能!$B$27*ダンパー性能!$C$4*Z11,"")</f>
        <v>0</v>
      </c>
      <c r="AE11" s="25">
        <f t="shared" si="9"/>
        <v>1031.0302799999999</v>
      </c>
      <c r="AF11" s="25"/>
      <c r="AG11" s="14"/>
      <c r="AI11" s="13">
        <f t="shared" si="10"/>
        <v>2.3199023199023199E-3</v>
      </c>
      <c r="AJ11" s="25">
        <f t="shared" si="11"/>
        <v>6806.1897435897436</v>
      </c>
      <c r="AK11" s="25">
        <f t="shared" si="12"/>
        <v>0.89884615384615396</v>
      </c>
      <c r="AL11" s="25">
        <f>ＮＳトラス節点!$M42</f>
        <v>-0.30399999999999999</v>
      </c>
      <c r="AM11" s="25">
        <f>ＮＳトラス節点!$N42</f>
        <v>0.30399999999999999</v>
      </c>
      <c r="AN11" s="25">
        <f>ＮＳトラス節点!$U42</f>
        <v>-0.29499999999999998</v>
      </c>
      <c r="AO11" s="25">
        <f>ＮＳトラス節点!$V42</f>
        <v>0.29499999999999998</v>
      </c>
      <c r="AP11" s="29">
        <f>SQRT(ダンパー性能!$C$14^2+$B11^2)</f>
        <v>506.02766722779103</v>
      </c>
      <c r="AQ11" s="29">
        <f>ダンパー性能!$C$14/AP11</f>
        <v>0.6323764899122607</v>
      </c>
      <c r="AR11" s="29">
        <f>AP11-ダンパー性能!$C$17-ダンパー性能!$C$20</f>
        <v>270.02766722779103</v>
      </c>
      <c r="AS11" s="29">
        <f>ダンパー性能!$C$10*ダンパー性能!$C$22/AR11</f>
        <v>15323.193682944977</v>
      </c>
      <c r="AT11" s="29">
        <f>(AS11*ダンパー性能!$C$3)/(AS11+ダンパー性能!$C$3)</f>
        <v>3992.8809793444893</v>
      </c>
      <c r="AU11" s="25">
        <f>ダンパー性能!$C$4*ダンパー性能!$B$27*(1/付加減衰定数!AS11+1/ダンパー性能!$C$3)</f>
        <v>0.19159053702296933</v>
      </c>
      <c r="AV11" s="25">
        <f t="shared" si="13"/>
        <v>0.2985695970307406</v>
      </c>
      <c r="AW11" s="25">
        <f t="shared" si="14"/>
        <v>0.2985695970307406</v>
      </c>
      <c r="AX11" s="25">
        <f t="shared" si="15"/>
        <v>0.28973036553969894</v>
      </c>
      <c r="AY11" s="25">
        <f t="shared" si="16"/>
        <v>0.28973036553969894</v>
      </c>
      <c r="AZ11" s="25">
        <f>IFERROR(ダンパー性能!$B$27*ダンパー性能!$C$4*AV11,"")</f>
        <v>228.40520761778558</v>
      </c>
      <c r="BA11" s="25">
        <f>IFERROR(ダンパー性能!$B$27*ダンパー性能!$C$4*AW11,"")</f>
        <v>228.40520761778558</v>
      </c>
      <c r="BB11" s="25">
        <f>IFERROR(ダンパー性能!$B$27*ダンパー性能!$C$4*AX11,"")</f>
        <v>221.64321133962747</v>
      </c>
      <c r="BC11" s="25">
        <f>IFERROR(ダンパー性能!$B$27*ダンパー性能!$C$4*AY11,"")</f>
        <v>221.64321133962747</v>
      </c>
      <c r="BD11" s="25">
        <f t="shared" si="17"/>
        <v>12235.434946745563</v>
      </c>
      <c r="BE11" s="25"/>
      <c r="BF11" s="14"/>
    </row>
    <row r="12" spans="1:58" x14ac:dyDescent="0.15">
      <c r="A12" s="13">
        <v>23</v>
      </c>
      <c r="B12" s="52">
        <v>392</v>
      </c>
      <c r="C12" s="26" t="str">
        <f>ＮＳ層間変形角!J29</f>
        <v xml:space="preserve"> 1/1045</v>
      </c>
      <c r="D12" s="26">
        <f t="shared" si="5"/>
        <v>9.5693779904306223E-4</v>
      </c>
      <c r="E12" s="26">
        <f>ＮＳ層間変形角!B29</f>
        <v>2928.6</v>
      </c>
      <c r="F12" s="26">
        <f>ＮＳ層間変形角!E29</f>
        <v>0.371</v>
      </c>
      <c r="G12" s="14">
        <f>ダンパー性能!$C$4*ダンパー性能!$B$27*(1/付加減衰定数!U12+1/ダンパー性能!$C$3)</f>
        <v>0.19159053702296933</v>
      </c>
      <c r="K12" s="13">
        <f t="shared" si="6"/>
        <v>9.5693779904306223E-4</v>
      </c>
      <c r="L12" s="13">
        <f t="shared" si="7"/>
        <v>2928.6</v>
      </c>
      <c r="M12" s="13">
        <f t="shared" si="8"/>
        <v>0.371</v>
      </c>
      <c r="N12" s="25"/>
      <c r="O12" s="25"/>
      <c r="P12" s="25"/>
      <c r="Q12" s="25"/>
      <c r="R12" s="29">
        <f>SQRT(ダンパー性能!$C$14^2+$B12^2)</f>
        <v>506.02766722779103</v>
      </c>
      <c r="S12" s="29">
        <f>ダンパー性能!$C$14/R12</f>
        <v>0.6323764899122607</v>
      </c>
      <c r="T12" s="29">
        <f>R12-ダンパー性能!$C$17-ダンパー性能!$C$20</f>
        <v>270.02766722779103</v>
      </c>
      <c r="U12" s="29">
        <f>ダンパー性能!$C$10*ダンパー性能!$C$22/T12</f>
        <v>15323.193682944977</v>
      </c>
      <c r="V12" s="29">
        <f>(U12*ダンパー性能!$C$3)/(U12+ダンパー性能!$C$3)</f>
        <v>3992.8809793444893</v>
      </c>
      <c r="W12" s="25">
        <f t="shared" si="1"/>
        <v>0</v>
      </c>
      <c r="X12" s="25">
        <f t="shared" si="2"/>
        <v>0</v>
      </c>
      <c r="Y12" s="25">
        <f t="shared" si="3"/>
        <v>0</v>
      </c>
      <c r="Z12" s="25">
        <f t="shared" si="4"/>
        <v>0</v>
      </c>
      <c r="AA12" s="25">
        <f>IFERROR(ダンパー性能!$B$27*ダンパー性能!$C$4*W12,"")</f>
        <v>0</v>
      </c>
      <c r="AB12" s="25">
        <f>IFERROR(ダンパー性能!$B$27*ダンパー性能!$C$4*X12,"")</f>
        <v>0</v>
      </c>
      <c r="AC12" s="25">
        <f>IFERROR(ダンパー性能!$B$27*ダンパー性能!$C$4*Y12,"")</f>
        <v>0</v>
      </c>
      <c r="AD12" s="25">
        <f>IFERROR(ダンパー性能!$B$27*ダンパー性能!$C$4*Z12,"")</f>
        <v>0</v>
      </c>
      <c r="AE12" s="25">
        <f t="shared" si="9"/>
        <v>1086.5106000000001</v>
      </c>
      <c r="AF12" s="25"/>
      <c r="AG12" s="14"/>
      <c r="AI12" s="13">
        <f t="shared" si="10"/>
        <v>2.331002331002331E-3</v>
      </c>
      <c r="AJ12" s="25">
        <f t="shared" si="11"/>
        <v>7133.7692307692314</v>
      </c>
      <c r="AK12" s="25">
        <f t="shared" si="12"/>
        <v>0.90371794871794875</v>
      </c>
      <c r="AL12" s="25">
        <f>ＮＳトラス節点!$M43</f>
        <v>-0.30599999999999999</v>
      </c>
      <c r="AM12" s="25">
        <f>ＮＳトラス節点!$N43</f>
        <v>0.30599999999999999</v>
      </c>
      <c r="AN12" s="25">
        <f>ＮＳトラス節点!$U43</f>
        <v>-0.29599999999999999</v>
      </c>
      <c r="AO12" s="25">
        <f>ＮＳトラス節点!$V43</f>
        <v>0.29599999999999999</v>
      </c>
      <c r="AP12" s="29">
        <f>SQRT(ダンパー性能!$C$14^2+$B12^2)</f>
        <v>506.02766722779103</v>
      </c>
      <c r="AQ12" s="29">
        <f>ダンパー性能!$C$14/AP12</f>
        <v>0.6323764899122607</v>
      </c>
      <c r="AR12" s="29">
        <f>AP12-ダンパー性能!$C$17-ダンパー性能!$C$20</f>
        <v>270.02766722779103</v>
      </c>
      <c r="AS12" s="29">
        <f>ダンパー性能!$C$10*ダンパー性能!$C$22/AR12</f>
        <v>15323.193682944977</v>
      </c>
      <c r="AT12" s="29">
        <f>(AS12*ダンパー性能!$C$3)/(AS12+ダンパー性能!$C$3)</f>
        <v>3992.8809793444893</v>
      </c>
      <c r="AU12" s="25">
        <f>ダンパー性能!$C$4*ダンパー性能!$B$27*(1/付加減衰定数!AS12+1/ダンパー性能!$C$3)</f>
        <v>0.19159053702296933</v>
      </c>
      <c r="AV12" s="25">
        <f t="shared" si="13"/>
        <v>0.30053387069541654</v>
      </c>
      <c r="AW12" s="25">
        <f t="shared" si="14"/>
        <v>0.30053387069541654</v>
      </c>
      <c r="AX12" s="25">
        <f t="shared" si="15"/>
        <v>0.29071250237203689</v>
      </c>
      <c r="AY12" s="25">
        <f t="shared" si="16"/>
        <v>0.29071250237203689</v>
      </c>
      <c r="AZ12" s="25">
        <f>IFERROR(ダンパー性能!$B$27*ダンパー性能!$C$4*AV12,"")</f>
        <v>229.9078734573763</v>
      </c>
      <c r="BA12" s="25">
        <f>IFERROR(ダンパー性能!$B$27*ダンパー性能!$C$4*AW12,"")</f>
        <v>229.9078734573763</v>
      </c>
      <c r="BB12" s="25">
        <f>IFERROR(ダンパー性能!$B$27*ダンパー性能!$C$4*AX12,"")</f>
        <v>222.39454425942279</v>
      </c>
      <c r="BC12" s="25">
        <f>IFERROR(ダンパー性能!$B$27*ダンパー性能!$C$4*AY12,"")</f>
        <v>222.39454425942279</v>
      </c>
      <c r="BD12" s="25">
        <f t="shared" si="17"/>
        <v>12893.830591715978</v>
      </c>
      <c r="BE12" s="25"/>
      <c r="BF12" s="14"/>
    </row>
    <row r="13" spans="1:58" x14ac:dyDescent="0.15">
      <c r="A13" s="13">
        <v>22</v>
      </c>
      <c r="B13" s="52">
        <v>392</v>
      </c>
      <c r="C13" s="26" t="str">
        <f>ＮＳ層間変形角!J30</f>
        <v xml:space="preserve"> 1/1053</v>
      </c>
      <c r="D13" s="26">
        <f t="shared" si="5"/>
        <v>9.4966761633428305E-4</v>
      </c>
      <c r="E13" s="26">
        <f>ＮＳ層間変形角!B30</f>
        <v>3050.38</v>
      </c>
      <c r="F13" s="26">
        <f>ＮＳ層間変形角!E30</f>
        <v>0.36699999999999999</v>
      </c>
      <c r="G13" s="14">
        <f>ダンパー性能!$C$4*ダンパー性能!$B$27*(1/付加減衰定数!U13+1/ダンパー性能!$C$3)</f>
        <v>0.19159053702296933</v>
      </c>
      <c r="K13" s="13">
        <f t="shared" si="6"/>
        <v>9.4966761633428305E-4</v>
      </c>
      <c r="L13" s="13">
        <f t="shared" si="7"/>
        <v>3050.38</v>
      </c>
      <c r="M13" s="13">
        <f t="shared" si="8"/>
        <v>0.36699999999999999</v>
      </c>
      <c r="N13" s="25"/>
      <c r="O13" s="25"/>
      <c r="P13" s="25"/>
      <c r="Q13" s="25"/>
      <c r="R13" s="29">
        <f>SQRT(ダンパー性能!$C$14^2+$B13^2)</f>
        <v>506.02766722779103</v>
      </c>
      <c r="S13" s="29">
        <f>ダンパー性能!$C$14/R13</f>
        <v>0.6323764899122607</v>
      </c>
      <c r="T13" s="29">
        <f>R13-ダンパー性能!$C$17-ダンパー性能!$C$20</f>
        <v>270.02766722779103</v>
      </c>
      <c r="U13" s="29">
        <f>ダンパー性能!$C$10*ダンパー性能!$C$22/T13</f>
        <v>15323.193682944977</v>
      </c>
      <c r="V13" s="29">
        <f>(U13*ダンパー性能!$C$3)/(U13+ダンパー性能!$C$3)</f>
        <v>3992.8809793444893</v>
      </c>
      <c r="W13" s="25">
        <f t="shared" si="1"/>
        <v>0</v>
      </c>
      <c r="X13" s="25">
        <f t="shared" si="2"/>
        <v>0</v>
      </c>
      <c r="Y13" s="25">
        <f t="shared" si="3"/>
        <v>0</v>
      </c>
      <c r="Z13" s="25">
        <f t="shared" si="4"/>
        <v>0</v>
      </c>
      <c r="AA13" s="25">
        <f>IFERROR(ダンパー性能!$B$27*ダンパー性能!$C$4*W13,"")</f>
        <v>0</v>
      </c>
      <c r="AB13" s="25">
        <f>IFERROR(ダンパー性能!$B$27*ダンパー性能!$C$4*X13,"")</f>
        <v>0</v>
      </c>
      <c r="AC13" s="25">
        <f>IFERROR(ダンパー性能!$B$27*ダンパー性能!$C$4*Y13,"")</f>
        <v>0</v>
      </c>
      <c r="AD13" s="25">
        <f>IFERROR(ダンパー性能!$B$27*ダンパー性能!$C$4*Z13,"")</f>
        <v>0</v>
      </c>
      <c r="AE13" s="25">
        <f t="shared" si="9"/>
        <v>1119.48946</v>
      </c>
      <c r="AF13" s="25"/>
      <c r="AG13" s="14"/>
      <c r="AI13" s="13">
        <f t="shared" si="10"/>
        <v>2.3132929115835098E-3</v>
      </c>
      <c r="AJ13" s="25">
        <f t="shared" si="11"/>
        <v>7430.4128205128218</v>
      </c>
      <c r="AK13" s="25">
        <f t="shared" si="12"/>
        <v>0.89397435897435906</v>
      </c>
      <c r="AL13" s="25">
        <f>ＮＳトラス節点!$M44</f>
        <v>-0.30499999999999999</v>
      </c>
      <c r="AM13" s="25">
        <f>ＮＳトラス節点!$N44</f>
        <v>0.30399999999999999</v>
      </c>
      <c r="AN13" s="25">
        <f>ＮＳトラス節点!$U44</f>
        <v>-0.29299999999999998</v>
      </c>
      <c r="AO13" s="25">
        <f>ＮＳトラス節点!$V44</f>
        <v>0.29299999999999998</v>
      </c>
      <c r="AP13" s="29">
        <f>SQRT(ダンパー性能!$C$14^2+$B13^2)</f>
        <v>506.02766722779103</v>
      </c>
      <c r="AQ13" s="29">
        <f>ダンパー性能!$C$14/AP13</f>
        <v>0.6323764899122607</v>
      </c>
      <c r="AR13" s="29">
        <f>AP13-ダンパー性能!$C$17-ダンパー性能!$C$20</f>
        <v>270.02766722779103</v>
      </c>
      <c r="AS13" s="29">
        <f>ダンパー性能!$C$10*ダンパー性能!$C$22/AR13</f>
        <v>15323.193682944977</v>
      </c>
      <c r="AT13" s="29">
        <f>(AS13*ダンパー性能!$C$3)/(AS13+ダンパー性能!$C$3)</f>
        <v>3992.8809793444893</v>
      </c>
      <c r="AU13" s="25">
        <f>ダンパー性能!$C$4*ダンパー性能!$B$27*(1/付加減衰定数!AS13+1/ダンパー性能!$C$3)</f>
        <v>0.19159053702296933</v>
      </c>
      <c r="AV13" s="25">
        <f t="shared" si="13"/>
        <v>0.2995517338630786</v>
      </c>
      <c r="AW13" s="25">
        <f t="shared" si="14"/>
        <v>0.2985695970307406</v>
      </c>
      <c r="AX13" s="25">
        <f t="shared" si="15"/>
        <v>0.287766091875023</v>
      </c>
      <c r="AY13" s="25">
        <f t="shared" si="16"/>
        <v>0.287766091875023</v>
      </c>
      <c r="AZ13" s="25">
        <f>IFERROR(ダンパー性能!$B$27*ダンパー性能!$C$4*AV13,"")</f>
        <v>229.15654053758095</v>
      </c>
      <c r="BA13" s="25">
        <f>IFERROR(ダンパー性能!$B$27*ダンパー性能!$C$4*AW13,"")</f>
        <v>228.40520761778558</v>
      </c>
      <c r="BB13" s="25">
        <f>IFERROR(ダンパー性能!$B$27*ダンパー性能!$C$4*AX13,"")</f>
        <v>220.14054550003675</v>
      </c>
      <c r="BC13" s="25">
        <f>IFERROR(ダンパー性能!$B$27*ダンパー性能!$C$4*AY13,"")</f>
        <v>220.14054550003675</v>
      </c>
      <c r="BD13" s="25">
        <f t="shared" si="17"/>
        <v>13285.197076265618</v>
      </c>
      <c r="BE13" s="25"/>
      <c r="BF13" s="14"/>
    </row>
    <row r="14" spans="1:58" x14ac:dyDescent="0.15">
      <c r="A14" s="13">
        <v>21</v>
      </c>
      <c r="B14" s="52">
        <v>547</v>
      </c>
      <c r="C14" s="26" t="str">
        <f>ＮＳ層間変形角!J31</f>
        <v xml:space="preserve"> 1/950</v>
      </c>
      <c r="D14" s="26">
        <f t="shared" si="5"/>
        <v>1.0526315789473684E-3</v>
      </c>
      <c r="E14" s="26">
        <f>ＮＳ層間変形角!B31</f>
        <v>3161.03</v>
      </c>
      <c r="F14" s="26">
        <f>ＮＳ層間変形角!E31</f>
        <v>0.57099999999999995</v>
      </c>
      <c r="G14" s="14">
        <f>ダンパー性能!$C$4*ダンパー性能!$B$27*(1/付加減衰定数!U14+1/ダンパー性能!$C$3)</f>
        <v>0.21520015983717961</v>
      </c>
      <c r="K14" s="13">
        <f t="shared" si="6"/>
        <v>1.0526315789473684E-3</v>
      </c>
      <c r="L14" s="13">
        <f t="shared" si="7"/>
        <v>3161.03</v>
      </c>
      <c r="M14" s="13">
        <f t="shared" si="8"/>
        <v>0.57099999999999995</v>
      </c>
      <c r="N14" s="25">
        <f>IFERROR(ＮＳトラス節点!$M45,"")</f>
        <v>-0.36699999999999999</v>
      </c>
      <c r="O14" s="25">
        <f>IFERROR(ＮＳトラス節点!$N45,"")</f>
        <v>0.36699999999999999</v>
      </c>
      <c r="P14" s="25">
        <f>IFERROR(ＮＳトラス節点!$U45,"")</f>
        <v>-0.35799999999999998</v>
      </c>
      <c r="Q14" s="25">
        <f>IFERROR(ＮＳトラス節点!$V45,"")</f>
        <v>0.35799999999999998</v>
      </c>
      <c r="R14" s="29">
        <f>SQRT(ダンパー性能!$C$14^2+$B14^2)</f>
        <v>633.72628160744603</v>
      </c>
      <c r="S14" s="29">
        <f>ダンパー性能!$C$14/R14</f>
        <v>0.50494986445618184</v>
      </c>
      <c r="T14" s="29">
        <f>R14-ダンパー性能!$C$17-ダンパー性能!$C$20</f>
        <v>397.72628160744603</v>
      </c>
      <c r="U14" s="29">
        <f>ダンパー性能!$C$10*ダンパー性能!$C$22/T14</f>
        <v>10403.351339927625</v>
      </c>
      <c r="V14" s="29">
        <f>(U14*ダンパー性能!$C$3)/(U14+ダンパー性能!$C$3)</f>
        <v>3554.8217607282818</v>
      </c>
      <c r="W14" s="25">
        <f t="shared" si="1"/>
        <v>0.35878613034719098</v>
      </c>
      <c r="X14" s="25">
        <f t="shared" si="2"/>
        <v>0.35878613034719098</v>
      </c>
      <c r="Y14" s="25">
        <f t="shared" si="3"/>
        <v>0.35160498597699058</v>
      </c>
      <c r="Z14" s="25">
        <f t="shared" si="4"/>
        <v>0.34998756039317264</v>
      </c>
      <c r="AA14" s="25">
        <f>IFERROR(ダンパー性能!$B$27*ダンパー性能!$C$4*W14,"")</f>
        <v>274.47074788359862</v>
      </c>
      <c r="AB14" s="25">
        <f>IFERROR(ダンパー性能!$B$27*ダンパー性能!$C$4*X14,"")</f>
        <v>274.47074788359862</v>
      </c>
      <c r="AC14" s="25">
        <f>IFERROR(ダンパー性能!$B$27*ダンパー性能!$C$4*Y14,"")</f>
        <v>268.97718528673437</v>
      </c>
      <c r="AD14" s="25">
        <f>IFERROR(ダンパー性能!$B$27*ダンパー性能!$C$4*Z14,"")</f>
        <v>267.73985760852395</v>
      </c>
      <c r="AE14" s="25">
        <f t="shared" si="9"/>
        <v>1804.94813</v>
      </c>
      <c r="AF14" s="25"/>
      <c r="AG14" s="14"/>
      <c r="AI14" s="13">
        <f t="shared" si="10"/>
        <v>2.5641025641025641E-3</v>
      </c>
      <c r="AJ14" s="25">
        <f t="shared" si="11"/>
        <v>7699.9448717948726</v>
      </c>
      <c r="AK14" s="25">
        <f t="shared" si="12"/>
        <v>1.390897435897436</v>
      </c>
      <c r="AL14" s="25">
        <f>ＮＳトラス節点!$M45</f>
        <v>-0.36699999999999999</v>
      </c>
      <c r="AM14" s="25">
        <f>ＮＳトラス節点!$N45</f>
        <v>0.36699999999999999</v>
      </c>
      <c r="AN14" s="25">
        <f>ＮＳトラス節点!$U45</f>
        <v>-0.35799999999999998</v>
      </c>
      <c r="AO14" s="25">
        <f>ＮＳトラス節点!$V45</f>
        <v>0.35799999999999998</v>
      </c>
      <c r="AP14" s="29">
        <f>SQRT(ダンパー性能!$C$14^2+$B14^2)</f>
        <v>633.72628160744603</v>
      </c>
      <c r="AQ14" s="29">
        <f>ダンパー性能!$C$14/AP14</f>
        <v>0.50494986445618184</v>
      </c>
      <c r="AR14" s="29">
        <f>AP14-ダンパー性能!$C$17-ダンパー性能!$C$20</f>
        <v>397.72628160744603</v>
      </c>
      <c r="AS14" s="29">
        <f>ダンパー性能!$C$10*ダンパー性能!$C$22/AR14</f>
        <v>10403.351339927625</v>
      </c>
      <c r="AT14" s="29">
        <f>(AS14*ダンパー性能!$C$3)/(AS14+ダンパー性能!$C$3)</f>
        <v>3554.8217607282818</v>
      </c>
      <c r="AU14" s="25">
        <f>ダンパー性能!$C$4*ダンパー性能!$B$27*(1/付加減衰定数!AS14+1/ダンパー性能!$C$3)</f>
        <v>0.21520015983717961</v>
      </c>
      <c r="AV14" s="25">
        <f t="shared" si="13"/>
        <v>0.35878613034719098</v>
      </c>
      <c r="AW14" s="25">
        <f t="shared" si="14"/>
        <v>0.35878613034719098</v>
      </c>
      <c r="AX14" s="25">
        <f t="shared" si="15"/>
        <v>0.35160498597699058</v>
      </c>
      <c r="AY14" s="25">
        <f t="shared" si="16"/>
        <v>0.34998756039317264</v>
      </c>
      <c r="AZ14" s="25">
        <f>IFERROR(ダンパー性能!$B$27*ダンパー性能!$C$4*AV14,"")</f>
        <v>274.47074788359862</v>
      </c>
      <c r="BA14" s="25">
        <f>IFERROR(ダンパー性能!$B$27*ダンパー性能!$C$4*AW14,"")</f>
        <v>274.47074788359862</v>
      </c>
      <c r="BB14" s="25">
        <f>IFERROR(ダンパー性能!$B$27*ダンパー性能!$C$4*AX14,"")</f>
        <v>268.97718528673437</v>
      </c>
      <c r="BC14" s="25">
        <f>IFERROR(ダンパー性能!$B$27*ダンパー性能!$C$4*AY14,"")</f>
        <v>267.73985760852395</v>
      </c>
      <c r="BD14" s="25">
        <f t="shared" si="17"/>
        <v>21419.667157462198</v>
      </c>
      <c r="BE14" s="25"/>
      <c r="BF14" s="14"/>
    </row>
    <row r="15" spans="1:58" x14ac:dyDescent="0.15">
      <c r="A15" s="13">
        <v>20</v>
      </c>
      <c r="B15" s="52">
        <v>422</v>
      </c>
      <c r="C15" s="26" t="str">
        <f>ＮＳ層間変形角!J32</f>
        <v xml:space="preserve"> 1/1065</v>
      </c>
      <c r="D15" s="26">
        <f t="shared" si="5"/>
        <v>9.3896713615023472E-4</v>
      </c>
      <c r="E15" s="26">
        <f>ＮＳ層間変形角!B32</f>
        <v>3260.03</v>
      </c>
      <c r="F15" s="26">
        <f>ＮＳ層間変形角!E32</f>
        <v>0.39300000000000002</v>
      </c>
      <c r="G15" s="14">
        <f>ダンパー性能!$C$4*ダンパー性能!$B$27*(1/付加減衰定数!U15+1/ダンパー性能!$C$3)</f>
        <v>0.19595008815116183</v>
      </c>
      <c r="K15" s="13">
        <f t="shared" si="6"/>
        <v>9.3896713615023472E-4</v>
      </c>
      <c r="L15" s="13">
        <f t="shared" si="7"/>
        <v>3260.03</v>
      </c>
      <c r="M15" s="13">
        <f t="shared" si="8"/>
        <v>0.39300000000000002</v>
      </c>
      <c r="N15" s="25"/>
      <c r="O15" s="25"/>
      <c r="P15" s="25"/>
      <c r="Q15" s="25"/>
      <c r="R15" s="29">
        <f>SQRT(ダンパー性能!$C$14^2+$B15^2)</f>
        <v>529.60740176096476</v>
      </c>
      <c r="S15" s="29">
        <f>ダンパー性能!$C$14/R15</f>
        <v>0.60422116257436698</v>
      </c>
      <c r="T15" s="29">
        <f>R15-ダンパー性能!$C$17-ダンパー性能!$C$20</f>
        <v>293.60740176096476</v>
      </c>
      <c r="U15" s="29">
        <f>ダンパー性能!$C$10*ダンパー性能!$C$22/T15</f>
        <v>14092.581521680708</v>
      </c>
      <c r="V15" s="29">
        <f>(U15*ダンパー性能!$C$3)/(U15+ダンパー性能!$C$3)</f>
        <v>3904.0462717795144</v>
      </c>
      <c r="W15" s="25">
        <f t="shared" si="1"/>
        <v>0</v>
      </c>
      <c r="X15" s="25">
        <f t="shared" si="2"/>
        <v>0</v>
      </c>
      <c r="Y15" s="25">
        <f t="shared" si="3"/>
        <v>0</v>
      </c>
      <c r="Z15" s="25">
        <f t="shared" si="4"/>
        <v>0</v>
      </c>
      <c r="AA15" s="25">
        <f>IFERROR(ダンパー性能!$B$27*ダンパー性能!$C$4*W15,"")</f>
        <v>0</v>
      </c>
      <c r="AB15" s="25">
        <f>IFERROR(ダンパー性能!$B$27*ダンパー性能!$C$4*X15,"")</f>
        <v>0</v>
      </c>
      <c r="AC15" s="25">
        <f>IFERROR(ダンパー性能!$B$27*ダンパー性能!$C$4*Y15,"")</f>
        <v>0</v>
      </c>
      <c r="AD15" s="25">
        <f>IFERROR(ダンパー性能!$B$27*ダンパー性能!$C$4*Z15,"")</f>
        <v>0</v>
      </c>
      <c r="AE15" s="25">
        <f t="shared" si="9"/>
        <v>1281.1917900000001</v>
      </c>
      <c r="AF15" s="25"/>
      <c r="AG15" s="14"/>
      <c r="AI15" s="13">
        <f t="shared" si="10"/>
        <v>2.2872276393403152E-3</v>
      </c>
      <c r="AJ15" s="25">
        <f t="shared" si="11"/>
        <v>7941.0987179487192</v>
      </c>
      <c r="AK15" s="25">
        <f t="shared" si="12"/>
        <v>0.95730769230769241</v>
      </c>
      <c r="AL15" s="25">
        <f>ＮＳトラス節点!$M46</f>
        <v>-0.311</v>
      </c>
      <c r="AM15" s="25">
        <f>ＮＳトラス節点!$N46</f>
        <v>0.311</v>
      </c>
      <c r="AN15" s="25">
        <f>ＮＳトラス節点!$U46</f>
        <v>-0.30399999999999999</v>
      </c>
      <c r="AO15" s="25">
        <f>ＮＳトラス節点!$V46</f>
        <v>0.30399999999999999</v>
      </c>
      <c r="AP15" s="29">
        <f>SQRT(ダンパー性能!$C$14^2+$B15^2)</f>
        <v>529.60740176096476</v>
      </c>
      <c r="AQ15" s="29">
        <f>ダンパー性能!$C$14/AP15</f>
        <v>0.60422116257436698</v>
      </c>
      <c r="AR15" s="29">
        <f>AP15-ダンパー性能!$C$17-ダンパー性能!$C$20</f>
        <v>293.60740176096476</v>
      </c>
      <c r="AS15" s="29">
        <f>ダンパー性能!$C$10*ダンパー性能!$C$22/AR15</f>
        <v>14092.581521680708</v>
      </c>
      <c r="AT15" s="29">
        <f>(AS15*ダンパー性能!$C$3)/(AS15+ダンパー性能!$C$3)</f>
        <v>3904.0462717795144</v>
      </c>
      <c r="AU15" s="25">
        <f>ダンパー性能!$C$4*ダンパー性能!$B$27*(1/付加減衰定数!AS15+1/ダンパー性能!$C$3)</f>
        <v>0.19595008815116183</v>
      </c>
      <c r="AV15" s="25">
        <f t="shared" si="13"/>
        <v>0.30519596982577124</v>
      </c>
      <c r="AW15" s="25">
        <f t="shared" si="14"/>
        <v>0.30519596982577124</v>
      </c>
      <c r="AX15" s="25">
        <f t="shared" si="15"/>
        <v>0.2971961406690628</v>
      </c>
      <c r="AY15" s="25">
        <f t="shared" si="16"/>
        <v>0.2983266071608825</v>
      </c>
      <c r="AZ15" s="25">
        <f>IFERROR(ダンパー性能!$B$27*ダンパー性能!$C$4*AV15,"")</f>
        <v>233.47437095207508</v>
      </c>
      <c r="BA15" s="25">
        <f>IFERROR(ダンパー性能!$B$27*ダンパー性能!$C$4*AW15,"")</f>
        <v>233.47437095207508</v>
      </c>
      <c r="BB15" s="25">
        <f>IFERROR(ダンパー性能!$B$27*ダンパー性能!$C$4*AX15,"")</f>
        <v>227.35451595807621</v>
      </c>
      <c r="BC15" s="25">
        <f>IFERROR(ダンパー性能!$B$27*ダンパー性能!$C$4*AY15,"")</f>
        <v>228.21932080202836</v>
      </c>
      <c r="BD15" s="25">
        <f t="shared" si="17"/>
        <v>15204.149776134127</v>
      </c>
      <c r="BE15" s="25"/>
      <c r="BF15" s="14"/>
    </row>
    <row r="16" spans="1:58" x14ac:dyDescent="0.15">
      <c r="A16" s="13">
        <v>19</v>
      </c>
      <c r="B16" s="52">
        <v>422</v>
      </c>
      <c r="C16" s="26" t="str">
        <f>ＮＳ層間変形角!J33</f>
        <v xml:space="preserve"> 1/1112</v>
      </c>
      <c r="D16" s="26">
        <f t="shared" si="5"/>
        <v>8.9928057553956839E-4</v>
      </c>
      <c r="E16" s="26">
        <f>ＮＳ層間変形角!B33</f>
        <v>3352.37</v>
      </c>
      <c r="F16" s="26">
        <f>ＮＳ層間変形角!E33</f>
        <v>0.376</v>
      </c>
      <c r="G16" s="14">
        <f>ダンパー性能!$C$4*ダンパー性能!$B$27*(1/付加減衰定数!U16+1/ダンパー性能!$C$3)</f>
        <v>0.19595008815116183</v>
      </c>
      <c r="K16" s="13">
        <f t="shared" si="6"/>
        <v>8.9928057553956839E-4</v>
      </c>
      <c r="L16" s="13">
        <f t="shared" si="7"/>
        <v>3352.37</v>
      </c>
      <c r="M16" s="13">
        <f t="shared" si="8"/>
        <v>0.376</v>
      </c>
      <c r="N16" s="25"/>
      <c r="O16" s="25"/>
      <c r="P16" s="25"/>
      <c r="Q16" s="25"/>
      <c r="R16" s="29">
        <f>SQRT(ダンパー性能!$C$14^2+$B16^2)</f>
        <v>529.60740176096476</v>
      </c>
      <c r="S16" s="29">
        <f>ダンパー性能!$C$14/R16</f>
        <v>0.60422116257436698</v>
      </c>
      <c r="T16" s="29">
        <f>R16-ダンパー性能!$C$17-ダンパー性能!$C$20</f>
        <v>293.60740176096476</v>
      </c>
      <c r="U16" s="29">
        <f>ダンパー性能!$C$10*ダンパー性能!$C$22/T16</f>
        <v>14092.581521680708</v>
      </c>
      <c r="V16" s="29">
        <f>(U16*ダンパー性能!$C$3)/(U16+ダンパー性能!$C$3)</f>
        <v>3904.0462717795144</v>
      </c>
      <c r="W16" s="25">
        <f t="shared" si="1"/>
        <v>0</v>
      </c>
      <c r="X16" s="25">
        <f t="shared" si="2"/>
        <v>0</v>
      </c>
      <c r="Y16" s="25">
        <f t="shared" si="3"/>
        <v>0</v>
      </c>
      <c r="Z16" s="25">
        <f t="shared" si="4"/>
        <v>0</v>
      </c>
      <c r="AA16" s="25">
        <f>IFERROR(ダンパー性能!$B$27*ダンパー性能!$C$4*W16,"")</f>
        <v>0</v>
      </c>
      <c r="AB16" s="25">
        <f>IFERROR(ダンパー性能!$B$27*ダンパー性能!$C$4*X16,"")</f>
        <v>0</v>
      </c>
      <c r="AC16" s="25">
        <f>IFERROR(ダンパー性能!$B$27*ダンパー性能!$C$4*Y16,"")</f>
        <v>0</v>
      </c>
      <c r="AD16" s="25">
        <f>IFERROR(ダンパー性能!$B$27*ダンパー性能!$C$4*Z16,"")</f>
        <v>0</v>
      </c>
      <c r="AE16" s="25">
        <f t="shared" si="9"/>
        <v>1260.4911199999999</v>
      </c>
      <c r="AF16" s="25"/>
      <c r="AG16" s="14"/>
      <c r="AI16" s="13">
        <f t="shared" si="10"/>
        <v>2.1905552481092049E-3</v>
      </c>
      <c r="AJ16" s="25">
        <f t="shared" si="11"/>
        <v>8166.0294871794877</v>
      </c>
      <c r="AK16" s="25">
        <f t="shared" si="12"/>
        <v>0.915897435897436</v>
      </c>
      <c r="AL16" s="25">
        <f>ＮＳトラス節点!$M47</f>
        <v>-0.30199999999999999</v>
      </c>
      <c r="AM16" s="25">
        <f>ＮＳトラス節点!$N47</f>
        <v>0.30199999999999999</v>
      </c>
      <c r="AN16" s="25">
        <f>ＮＳトラス節点!$U47</f>
        <v>-0.29599999999999999</v>
      </c>
      <c r="AO16" s="25">
        <f>ＮＳトラス節点!$V47</f>
        <v>0.29599999999999999</v>
      </c>
      <c r="AP16" s="29">
        <f>SQRT(ダンパー性能!$C$14^2+$B16^2)</f>
        <v>529.60740176096476</v>
      </c>
      <c r="AQ16" s="29">
        <f>ダンパー性能!$C$14/AP16</f>
        <v>0.60422116257436698</v>
      </c>
      <c r="AR16" s="29">
        <f>AP16-ダンパー性能!$C$17-ダンパー性能!$C$20</f>
        <v>293.60740176096476</v>
      </c>
      <c r="AS16" s="29">
        <f>ダンパー性能!$C$10*ダンパー性能!$C$22/AR16</f>
        <v>14092.581521680708</v>
      </c>
      <c r="AT16" s="29">
        <f>(AS16*ダンパー性能!$C$3)/(AS16+ダンパー性能!$C$3)</f>
        <v>3904.0462717795144</v>
      </c>
      <c r="AU16" s="25">
        <f>ダンパー性能!$C$4*ダンパー性能!$B$27*(1/付加減衰定数!AS16+1/ダンパー性能!$C$3)</f>
        <v>0.19595008815116183</v>
      </c>
      <c r="AV16" s="25">
        <f t="shared" si="13"/>
        <v>0.29636393211377143</v>
      </c>
      <c r="AW16" s="25">
        <f t="shared" si="14"/>
        <v>0.29636393211377143</v>
      </c>
      <c r="AX16" s="25">
        <f t="shared" si="15"/>
        <v>0.29047590697243819</v>
      </c>
      <c r="AY16" s="25">
        <f t="shared" si="16"/>
        <v>0.29047590697243819</v>
      </c>
      <c r="AZ16" s="25">
        <f>IFERROR(ダンパー性能!$B$27*ダンパー性能!$C$4*AV16,"")</f>
        <v>226.71787790201503</v>
      </c>
      <c r="BA16" s="25">
        <f>IFERROR(ダンパー性能!$B$27*ダンパー性能!$C$4*AW16,"")</f>
        <v>226.71787790201503</v>
      </c>
      <c r="BB16" s="25">
        <f>IFERROR(ダンパー性能!$B$27*ダンパー性能!$C$4*AX16,"")</f>
        <v>222.21354920197496</v>
      </c>
      <c r="BC16" s="25">
        <f>IFERROR(ダンパー性能!$B$27*ダンパー性能!$C$4*AY16,"")</f>
        <v>222.21354920197496</v>
      </c>
      <c r="BD16" s="25">
        <f t="shared" si="17"/>
        <v>14958.490937541093</v>
      </c>
      <c r="BE16" s="25"/>
      <c r="BF16" s="14"/>
    </row>
    <row r="17" spans="1:58" x14ac:dyDescent="0.15">
      <c r="A17" s="13">
        <v>18</v>
      </c>
      <c r="B17" s="52">
        <v>422</v>
      </c>
      <c r="C17" s="26" t="str">
        <f>ＮＳ層間変形角!J34</f>
        <v xml:space="preserve"> 1/1138</v>
      </c>
      <c r="D17" s="26">
        <f t="shared" si="5"/>
        <v>8.7873462214411243E-4</v>
      </c>
      <c r="E17" s="26">
        <f>ＮＳ層間変形角!B34</f>
        <v>3439</v>
      </c>
      <c r="F17" s="26">
        <f>ＮＳ層間変形角!E34</f>
        <v>0.36799999999999999</v>
      </c>
      <c r="G17" s="14">
        <f>ダンパー性能!$C$4*ダンパー性能!$B$27*(1/付加減衰定数!U17+1/ダンパー性能!$C$3)</f>
        <v>0.19595008815116183</v>
      </c>
      <c r="K17" s="13">
        <f t="shared" si="6"/>
        <v>8.7873462214411243E-4</v>
      </c>
      <c r="L17" s="13">
        <f t="shared" si="7"/>
        <v>3439</v>
      </c>
      <c r="M17" s="13">
        <f t="shared" si="8"/>
        <v>0.36799999999999999</v>
      </c>
      <c r="N17" s="25"/>
      <c r="O17" s="25"/>
      <c r="P17" s="25"/>
      <c r="Q17" s="25"/>
      <c r="R17" s="29">
        <f>SQRT(ダンパー性能!$C$14^2+$B17^2)</f>
        <v>529.60740176096476</v>
      </c>
      <c r="S17" s="29">
        <f>ダンパー性能!$C$14/R17</f>
        <v>0.60422116257436698</v>
      </c>
      <c r="T17" s="29">
        <f>R17-ダンパー性能!$C$17-ダンパー性能!$C$20</f>
        <v>293.60740176096476</v>
      </c>
      <c r="U17" s="29">
        <f>ダンパー性能!$C$10*ダンパー性能!$C$22/T17</f>
        <v>14092.581521680708</v>
      </c>
      <c r="V17" s="29">
        <f>(U17*ダンパー性能!$C$3)/(U17+ダンパー性能!$C$3)</f>
        <v>3904.0462717795144</v>
      </c>
      <c r="W17" s="25">
        <f t="shared" si="1"/>
        <v>0</v>
      </c>
      <c r="X17" s="25">
        <f t="shared" si="2"/>
        <v>0</v>
      </c>
      <c r="Y17" s="25">
        <f t="shared" si="3"/>
        <v>0</v>
      </c>
      <c r="Z17" s="25">
        <f t="shared" si="4"/>
        <v>0</v>
      </c>
      <c r="AA17" s="25">
        <f>IFERROR(ダンパー性能!$B$27*ダンパー性能!$C$4*W17,"")</f>
        <v>0</v>
      </c>
      <c r="AB17" s="25">
        <f>IFERROR(ダンパー性能!$B$27*ダンパー性能!$C$4*X17,"")</f>
        <v>0</v>
      </c>
      <c r="AC17" s="25">
        <f>IFERROR(ダンパー性能!$B$27*ダンパー性能!$C$4*Y17,"")</f>
        <v>0</v>
      </c>
      <c r="AD17" s="25">
        <f>IFERROR(ダンパー性能!$B$27*ダンパー性能!$C$4*Z17,"")</f>
        <v>0</v>
      </c>
      <c r="AE17" s="25">
        <f t="shared" si="9"/>
        <v>1265.5519999999999</v>
      </c>
      <c r="AF17" s="25"/>
      <c r="AG17" s="14"/>
      <c r="AI17" s="13">
        <f t="shared" si="10"/>
        <v>2.1405074129151459E-3</v>
      </c>
      <c r="AJ17" s="25">
        <f t="shared" si="11"/>
        <v>8377.0512820512831</v>
      </c>
      <c r="AK17" s="25">
        <f t="shared" si="12"/>
        <v>0.89641025641025651</v>
      </c>
      <c r="AL17" s="25">
        <f>ＮＳトラス節点!$M48</f>
        <v>-0.29799999999999999</v>
      </c>
      <c r="AM17" s="25">
        <f>ＮＳトラス節点!$N48</f>
        <v>0.29799999999999999</v>
      </c>
      <c r="AN17" s="25">
        <f>ＮＳトラス節点!$U48</f>
        <v>-0.29299999999999998</v>
      </c>
      <c r="AO17" s="25">
        <f>ＮＳトラス節点!$V48</f>
        <v>0.29299999999999998</v>
      </c>
      <c r="AP17" s="29">
        <f>SQRT(ダンパー性能!$C$14^2+$B17^2)</f>
        <v>529.60740176096476</v>
      </c>
      <c r="AQ17" s="29">
        <f>ダンパー性能!$C$14/AP17</f>
        <v>0.60422116257436698</v>
      </c>
      <c r="AR17" s="29">
        <f>AP17-ダンパー性能!$C$17-ダンパー性能!$C$20</f>
        <v>293.60740176096476</v>
      </c>
      <c r="AS17" s="29">
        <f>ダンパー性能!$C$10*ダンパー性能!$C$22/AR17</f>
        <v>14092.581521680708</v>
      </c>
      <c r="AT17" s="29">
        <f>(AS17*ダンパー性能!$C$3)/(AS17+ダンパー性能!$C$3)</f>
        <v>3904.0462717795144</v>
      </c>
      <c r="AU17" s="25">
        <f>ダンパー性能!$C$4*ダンパー性能!$B$27*(1/付加減衰定数!AS17+1/ダンパー性能!$C$3)</f>
        <v>0.19595008815116183</v>
      </c>
      <c r="AV17" s="25">
        <f t="shared" si="13"/>
        <v>0.29243858201954925</v>
      </c>
      <c r="AW17" s="25">
        <f t="shared" si="14"/>
        <v>0.29243858201954925</v>
      </c>
      <c r="AX17" s="25">
        <f t="shared" si="15"/>
        <v>0.28753189440177157</v>
      </c>
      <c r="AY17" s="25">
        <f t="shared" si="16"/>
        <v>0.28753189440177157</v>
      </c>
      <c r="AZ17" s="25">
        <f>IFERROR(ダンパー性能!$B$27*ダンパー性能!$C$4*AV17,"")</f>
        <v>223.71499210198832</v>
      </c>
      <c r="BA17" s="25">
        <f>IFERROR(ダンパー性能!$B$27*ダンパー性能!$C$4*AW17,"")</f>
        <v>223.71499210198832</v>
      </c>
      <c r="BB17" s="25">
        <f>IFERROR(ダンパー性能!$B$27*ダンパー性能!$C$4*AX17,"")</f>
        <v>219.96138485195493</v>
      </c>
      <c r="BC17" s="25">
        <f>IFERROR(ダンパー性能!$B$27*ダンパー性能!$C$4*AY17,"")</f>
        <v>219.96138485195493</v>
      </c>
      <c r="BD17" s="25">
        <f t="shared" si="17"/>
        <v>15018.549375410917</v>
      </c>
      <c r="BE17" s="25"/>
      <c r="BF17" s="14"/>
    </row>
    <row r="18" spans="1:58" x14ac:dyDescent="0.15">
      <c r="A18" s="13">
        <v>17</v>
      </c>
      <c r="B18" s="52">
        <v>422</v>
      </c>
      <c r="C18" s="26" t="str">
        <f>ＮＳ層間変形角!J35</f>
        <v xml:space="preserve"> 1/1182</v>
      </c>
      <c r="D18" s="26">
        <f t="shared" si="5"/>
        <v>8.4602368866328254E-4</v>
      </c>
      <c r="E18" s="26">
        <f>ＮＳ層間変形角!B35</f>
        <v>3520.6</v>
      </c>
      <c r="F18" s="26">
        <f>ＮＳ層間変形角!E35</f>
        <v>0.35499999999999998</v>
      </c>
      <c r="G18" s="14">
        <f>ダンパー性能!$C$4*ダンパー性能!$B$27*(1/付加減衰定数!U18+1/ダンパー性能!$C$3)</f>
        <v>0.19595008815116183</v>
      </c>
      <c r="K18" s="13">
        <f t="shared" si="6"/>
        <v>8.4602368866328254E-4</v>
      </c>
      <c r="L18" s="13">
        <f t="shared" si="7"/>
        <v>3520.6</v>
      </c>
      <c r="M18" s="13">
        <f t="shared" si="8"/>
        <v>0.35499999999999998</v>
      </c>
      <c r="N18" s="25"/>
      <c r="O18" s="25"/>
      <c r="P18" s="25"/>
      <c r="Q18" s="25"/>
      <c r="R18" s="29">
        <f>SQRT(ダンパー性能!$C$14^2+$B18^2)</f>
        <v>529.60740176096476</v>
      </c>
      <c r="S18" s="29">
        <f>ダンパー性能!$C$14/R18</f>
        <v>0.60422116257436698</v>
      </c>
      <c r="T18" s="29">
        <f>R18-ダンパー性能!$C$17-ダンパー性能!$C$20</f>
        <v>293.60740176096476</v>
      </c>
      <c r="U18" s="29">
        <f>ダンパー性能!$C$10*ダンパー性能!$C$22/T18</f>
        <v>14092.581521680708</v>
      </c>
      <c r="V18" s="29">
        <f>(U18*ダンパー性能!$C$3)/(U18+ダンパー性能!$C$3)</f>
        <v>3904.0462717795144</v>
      </c>
      <c r="W18" s="25">
        <f t="shared" si="1"/>
        <v>0</v>
      </c>
      <c r="X18" s="25">
        <f t="shared" si="2"/>
        <v>0</v>
      </c>
      <c r="Y18" s="25">
        <f t="shared" si="3"/>
        <v>0</v>
      </c>
      <c r="Z18" s="25">
        <f t="shared" si="4"/>
        <v>0</v>
      </c>
      <c r="AA18" s="25">
        <f>IFERROR(ダンパー性能!$B$27*ダンパー性能!$C$4*W18,"")</f>
        <v>0</v>
      </c>
      <c r="AB18" s="25">
        <f>IFERROR(ダンパー性能!$B$27*ダンパー性能!$C$4*X18,"")</f>
        <v>0</v>
      </c>
      <c r="AC18" s="25">
        <f>IFERROR(ダンパー性能!$B$27*ダンパー性能!$C$4*Y18,"")</f>
        <v>0</v>
      </c>
      <c r="AD18" s="25">
        <f>IFERROR(ダンパー性能!$B$27*ダンパー性能!$C$4*Z18,"")</f>
        <v>0</v>
      </c>
      <c r="AE18" s="25">
        <f t="shared" si="9"/>
        <v>1249.8129999999999</v>
      </c>
      <c r="AF18" s="25"/>
      <c r="AG18" s="14"/>
      <c r="AI18" s="13">
        <f t="shared" si="10"/>
        <v>2.0608269339233809E-3</v>
      </c>
      <c r="AJ18" s="25">
        <f t="shared" si="11"/>
        <v>8575.8205128205136</v>
      </c>
      <c r="AK18" s="25">
        <f t="shared" si="12"/>
        <v>0.86474358974358978</v>
      </c>
      <c r="AL18" s="25">
        <f>ＮＳトラス節点!$M49</f>
        <v>-0.28899999999999998</v>
      </c>
      <c r="AM18" s="25">
        <f>ＮＳトラス節点!$N49</f>
        <v>0.28899999999999998</v>
      </c>
      <c r="AN18" s="25">
        <f>ＮＳトラス節点!$U49</f>
        <v>-0.28399999999999997</v>
      </c>
      <c r="AO18" s="25">
        <f>ＮＳトラス節点!$V49</f>
        <v>0.28399999999999997</v>
      </c>
      <c r="AP18" s="29">
        <f>SQRT(ダンパー性能!$C$14^2+$B18^2)</f>
        <v>529.60740176096476</v>
      </c>
      <c r="AQ18" s="29">
        <f>ダンパー性能!$C$14/AP18</f>
        <v>0.60422116257436698</v>
      </c>
      <c r="AR18" s="29">
        <f>AP18-ダンパー性能!$C$17-ダンパー性能!$C$20</f>
        <v>293.60740176096476</v>
      </c>
      <c r="AS18" s="29">
        <f>ダンパー性能!$C$10*ダンパー性能!$C$22/AR18</f>
        <v>14092.581521680708</v>
      </c>
      <c r="AT18" s="29">
        <f>(AS18*ダンパー性能!$C$3)/(AS18+ダンパー性能!$C$3)</f>
        <v>3904.0462717795144</v>
      </c>
      <c r="AU18" s="25">
        <f>ダンパー性能!$C$4*ダンパー性能!$B$27*(1/付加減衰定数!AS18+1/ダンパー性能!$C$3)</f>
        <v>0.19595008815116183</v>
      </c>
      <c r="AV18" s="25">
        <f t="shared" si="13"/>
        <v>0.28360654430754945</v>
      </c>
      <c r="AW18" s="25">
        <f t="shared" si="14"/>
        <v>0.28360654430754945</v>
      </c>
      <c r="AX18" s="25">
        <f t="shared" si="15"/>
        <v>0.27869985668977176</v>
      </c>
      <c r="AY18" s="25">
        <f t="shared" si="16"/>
        <v>0.27869985668977176</v>
      </c>
      <c r="AZ18" s="25">
        <f>IFERROR(ダンパー性能!$B$27*ダンパー性能!$C$4*AV18,"")</f>
        <v>216.95849905192827</v>
      </c>
      <c r="BA18" s="25">
        <f>IFERROR(ダンパー性能!$B$27*ダンパー性能!$C$4*AW18,"")</f>
        <v>216.95849905192827</v>
      </c>
      <c r="BB18" s="25">
        <f>IFERROR(ダンパー性能!$B$27*ダンパー性能!$C$4*AX18,"")</f>
        <v>213.20489180189489</v>
      </c>
      <c r="BC18" s="25">
        <f>IFERROR(ダンパー性能!$B$27*ダンパー性能!$C$4*AY18,"")</f>
        <v>213.20489180189489</v>
      </c>
      <c r="BD18" s="25">
        <f t="shared" si="17"/>
        <v>14831.771630506248</v>
      </c>
      <c r="BE18" s="25"/>
      <c r="BF18" s="14"/>
    </row>
    <row r="19" spans="1:58" x14ac:dyDescent="0.15">
      <c r="A19" s="13">
        <v>16</v>
      </c>
      <c r="B19" s="52">
        <v>512</v>
      </c>
      <c r="C19" s="26" t="str">
        <f>ＮＳ層間変形角!J36</f>
        <v xml:space="preserve"> 1/1125</v>
      </c>
      <c r="D19" s="26">
        <f t="shared" si="5"/>
        <v>8.8888888888888893E-4</v>
      </c>
      <c r="E19" s="26">
        <f>ＮＳ層間変形角!B36</f>
        <v>3596.88</v>
      </c>
      <c r="F19" s="26">
        <f>ＮＳ層間変形角!E36</f>
        <v>0.45300000000000001</v>
      </c>
      <c r="G19" s="14">
        <f>ダンパー性能!$C$4*ダンパー性能!$B$27*(1/付加減衰定数!U19+1/ダンパー性能!$C$3)</f>
        <v>0.2096625636375018</v>
      </c>
      <c r="K19" s="13">
        <f t="shared" si="6"/>
        <v>8.8888888888888893E-4</v>
      </c>
      <c r="L19" s="13">
        <f t="shared" si="7"/>
        <v>3596.88</v>
      </c>
      <c r="M19" s="13">
        <f t="shared" si="8"/>
        <v>0.45300000000000001</v>
      </c>
      <c r="N19" s="25"/>
      <c r="O19" s="25"/>
      <c r="P19" s="25"/>
      <c r="Q19" s="25"/>
      <c r="R19" s="29">
        <f>SQRT(ダンパー性能!$C$14^2+$B19^2)</f>
        <v>603.7747924516226</v>
      </c>
      <c r="S19" s="29">
        <f>ダンパー性能!$C$14/R19</f>
        <v>0.52999894000318004</v>
      </c>
      <c r="T19" s="29">
        <f>R19-ダンパー性能!$C$17-ダンパー性能!$C$20</f>
        <v>367.7747924516226</v>
      </c>
      <c r="U19" s="29">
        <f>ダンパー性能!$C$10*ダンパー性能!$C$22/T19</f>
        <v>11250.597728852041</v>
      </c>
      <c r="V19" s="29">
        <f>(U19*ダンパー性能!$C$3)/(U19+ダンパー性能!$C$3)</f>
        <v>3648.7115192584497</v>
      </c>
      <c r="W19" s="25">
        <f t="shared" si="1"/>
        <v>0</v>
      </c>
      <c r="X19" s="25">
        <f t="shared" si="2"/>
        <v>0</v>
      </c>
      <c r="Y19" s="25">
        <f t="shared" si="3"/>
        <v>0</v>
      </c>
      <c r="Z19" s="25">
        <f t="shared" si="4"/>
        <v>0</v>
      </c>
      <c r="AA19" s="25">
        <f>IFERROR(ダンパー性能!$B$27*ダンパー性能!$C$4*W19,"")</f>
        <v>0</v>
      </c>
      <c r="AB19" s="25">
        <f>IFERROR(ダンパー性能!$B$27*ダンパー性能!$C$4*X19,"")</f>
        <v>0</v>
      </c>
      <c r="AC19" s="25">
        <f>IFERROR(ダンパー性能!$B$27*ダンパー性能!$C$4*Y19,"")</f>
        <v>0</v>
      </c>
      <c r="AD19" s="25">
        <f>IFERROR(ダンパー性能!$B$27*ダンパー性能!$C$4*Z19,"")</f>
        <v>0</v>
      </c>
      <c r="AE19" s="25">
        <f t="shared" si="9"/>
        <v>1629.3866400000002</v>
      </c>
      <c r="AF19" s="25"/>
      <c r="AG19" s="14"/>
      <c r="AI19" s="13">
        <f t="shared" si="10"/>
        <v>2.1652421652421654E-3</v>
      </c>
      <c r="AJ19" s="25">
        <f t="shared" si="11"/>
        <v>8761.630769230771</v>
      </c>
      <c r="AK19" s="25">
        <f t="shared" si="12"/>
        <v>1.1034615384615385</v>
      </c>
      <c r="AL19" s="25">
        <f>ＮＳトラス節点!$M50</f>
        <v>-0.32200000000000001</v>
      </c>
      <c r="AM19" s="25">
        <f>ＮＳトラス節点!$N50</f>
        <v>0.32200000000000001</v>
      </c>
      <c r="AN19" s="25">
        <f>ＮＳトラス節点!$U50</f>
        <v>-0.318</v>
      </c>
      <c r="AO19" s="25">
        <f>ＮＳトラス節点!$V50</f>
        <v>0.318</v>
      </c>
      <c r="AP19" s="29">
        <f>SQRT(ダンパー性能!$C$14^2+$B19^2)</f>
        <v>603.7747924516226</v>
      </c>
      <c r="AQ19" s="29">
        <f>ダンパー性能!$C$14/AP19</f>
        <v>0.52999894000318004</v>
      </c>
      <c r="AR19" s="29">
        <f>AP19-ダンパー性能!$C$17-ダンパー性能!$C$20</f>
        <v>367.7747924516226</v>
      </c>
      <c r="AS19" s="29">
        <f>ダンパー性能!$C$10*ダンパー性能!$C$22/AR19</f>
        <v>11250.597728852041</v>
      </c>
      <c r="AT19" s="29">
        <f>(AS19*ダンパー性能!$C$3)/(AS19+ダンパー性能!$C$3)</f>
        <v>3648.7115192584497</v>
      </c>
      <c r="AU19" s="25">
        <f>ダンパー性能!$C$4*ダンパー性能!$B$27*(1/付加減衰定数!AS19+1/ダンパー性能!$C$3)</f>
        <v>0.2096625636375018</v>
      </c>
      <c r="AV19" s="25">
        <f t="shared" si="13"/>
        <v>0.31514779809562637</v>
      </c>
      <c r="AW19" s="25">
        <f t="shared" si="14"/>
        <v>0.31514779809562637</v>
      </c>
      <c r="AX19" s="25">
        <f t="shared" si="15"/>
        <v>0.31206533249065999</v>
      </c>
      <c r="AY19" s="25">
        <f t="shared" si="16"/>
        <v>0.31123291861617763</v>
      </c>
      <c r="AZ19" s="25">
        <f>IFERROR(ダンパー性能!$B$27*ダンパー性能!$C$4*AV19,"")</f>
        <v>241.08750177570269</v>
      </c>
      <c r="BA19" s="25">
        <f>IFERROR(ダンパー性能!$B$27*ダンパー性能!$C$4*AW19,"")</f>
        <v>241.08750177570269</v>
      </c>
      <c r="BB19" s="25">
        <f>IFERROR(ダンパー性能!$B$27*ダンパー性能!$C$4*AX19,"")</f>
        <v>238.72942110212179</v>
      </c>
      <c r="BC19" s="25">
        <f>IFERROR(ダンパー性能!$B$27*ダンパー性能!$C$4*AY19,"")</f>
        <v>238.0926259772468</v>
      </c>
      <c r="BD19" s="25">
        <f t="shared" si="17"/>
        <v>19336.24513609468</v>
      </c>
      <c r="BE19" s="25"/>
      <c r="BF19" s="14"/>
    </row>
    <row r="20" spans="1:58" x14ac:dyDescent="0.15">
      <c r="A20" s="13">
        <v>15</v>
      </c>
      <c r="B20" s="52">
        <v>432</v>
      </c>
      <c r="C20" s="26" t="str">
        <f>ＮＳ層間変形角!J37</f>
        <v xml:space="preserve"> 1/1206</v>
      </c>
      <c r="D20" s="26">
        <f t="shared" si="5"/>
        <v>8.2918739635157548E-4</v>
      </c>
      <c r="E20" s="26">
        <f>ＮＳ層間変形角!B37</f>
        <v>3667.39</v>
      </c>
      <c r="F20" s="26">
        <f>ＮＳ層間変形角!E37</f>
        <v>0.35599999999999998</v>
      </c>
      <c r="G20" s="14">
        <f>ダンパー性能!$C$4*ダンパー性能!$B$27*(1/付加減衰定数!U20+1/ダンパー性能!$C$3)</f>
        <v>0.19742956451201266</v>
      </c>
      <c r="K20" s="13">
        <f t="shared" si="6"/>
        <v>8.2918739635157548E-4</v>
      </c>
      <c r="L20" s="13">
        <f t="shared" si="7"/>
        <v>3667.39</v>
      </c>
      <c r="M20" s="13">
        <f t="shared" si="8"/>
        <v>0.35599999999999998</v>
      </c>
      <c r="N20" s="25"/>
      <c r="O20" s="25"/>
      <c r="P20" s="25"/>
      <c r="Q20" s="25"/>
      <c r="R20" s="29">
        <f>SQRT(ダンパー性能!$C$14^2+$B20^2)</f>
        <v>537.60952372516613</v>
      </c>
      <c r="S20" s="29">
        <f>ダンパー性能!$C$14/R20</f>
        <v>0.59522755062573762</v>
      </c>
      <c r="T20" s="29">
        <f>R20-ダンパー性能!$C$17-ダンパー性能!$C$20</f>
        <v>301.60952372516613</v>
      </c>
      <c r="U20" s="29">
        <f>ダンパー性能!$C$10*ダンパー性能!$C$22/T20</f>
        <v>13718.685648851113</v>
      </c>
      <c r="V20" s="29">
        <f>(U20*ダンパー性能!$C$3)/(U20+ダンパー性能!$C$3)</f>
        <v>3874.7905512138441</v>
      </c>
      <c r="W20" s="25">
        <f t="shared" si="1"/>
        <v>0</v>
      </c>
      <c r="X20" s="25">
        <f t="shared" si="2"/>
        <v>0</v>
      </c>
      <c r="Y20" s="25">
        <f t="shared" si="3"/>
        <v>0</v>
      </c>
      <c r="Z20" s="25">
        <f t="shared" si="4"/>
        <v>0</v>
      </c>
      <c r="AA20" s="25">
        <f>IFERROR(ダンパー性能!$B$27*ダンパー性能!$C$4*W20,"")</f>
        <v>0</v>
      </c>
      <c r="AB20" s="25">
        <f>IFERROR(ダンパー性能!$B$27*ダンパー性能!$C$4*X20,"")</f>
        <v>0</v>
      </c>
      <c r="AC20" s="25">
        <f>IFERROR(ダンパー性能!$B$27*ダンパー性能!$C$4*Y20,"")</f>
        <v>0</v>
      </c>
      <c r="AD20" s="25">
        <f>IFERROR(ダンパー性能!$B$27*ダンパー性能!$C$4*Z20,"")</f>
        <v>0</v>
      </c>
      <c r="AE20" s="25">
        <f t="shared" si="9"/>
        <v>1305.5908399999998</v>
      </c>
      <c r="AF20" s="25"/>
      <c r="AG20" s="14"/>
      <c r="AI20" s="13">
        <f t="shared" si="10"/>
        <v>2.0198154526512736E-3</v>
      </c>
      <c r="AJ20" s="25">
        <f t="shared" si="11"/>
        <v>8933.3858974358973</v>
      </c>
      <c r="AK20" s="25">
        <f t="shared" si="12"/>
        <v>0.86717948717948723</v>
      </c>
      <c r="AL20" s="25">
        <f>ＮＳトラス節点!$M51</f>
        <v>-0.29099999999999998</v>
      </c>
      <c r="AM20" s="25">
        <f>ＮＳトラス節点!$N51</f>
        <v>0.29099999999999998</v>
      </c>
      <c r="AN20" s="25">
        <f>ＮＳトラス節点!$U51</f>
        <v>-0.28699999999999998</v>
      </c>
      <c r="AO20" s="25">
        <f>ＮＳトラス節点!$V51</f>
        <v>0.28699999999999998</v>
      </c>
      <c r="AP20" s="29">
        <f>SQRT(ダンパー性能!$C$14^2+$B20^2)</f>
        <v>537.60952372516613</v>
      </c>
      <c r="AQ20" s="29">
        <f>ダンパー性能!$C$14/AP20</f>
        <v>0.59522755062573762</v>
      </c>
      <c r="AR20" s="29">
        <f>AP20-ダンパー性能!$C$17-ダンパー性能!$C$20</f>
        <v>301.60952372516613</v>
      </c>
      <c r="AS20" s="29">
        <f>ダンパー性能!$C$10*ダンパー性能!$C$22/AR20</f>
        <v>13718.685648851113</v>
      </c>
      <c r="AT20" s="29">
        <f>(AS20*ダンパー性能!$C$3)/(AS20+ダンパー性能!$C$3)</f>
        <v>3874.7905512138441</v>
      </c>
      <c r="AU20" s="25">
        <f>ダンパー性能!$C$4*ダンパー性能!$B$27*(1/付加減衰定数!AS20+1/ダンパー性能!$C$3)</f>
        <v>0.19742956451201266</v>
      </c>
      <c r="AV20" s="25">
        <f t="shared" si="13"/>
        <v>0.28548922568494367</v>
      </c>
      <c r="AW20" s="25">
        <f t="shared" si="14"/>
        <v>0.28548922568494367</v>
      </c>
      <c r="AX20" s="25">
        <f t="shared" si="15"/>
        <v>0.28089260265044957</v>
      </c>
      <c r="AY20" s="25">
        <f t="shared" si="16"/>
        <v>0.28156497516006473</v>
      </c>
      <c r="AZ20" s="25">
        <f>IFERROR(ダンパー性能!$B$27*ダンパー性能!$C$4*AV20,"")</f>
        <v>218.39874693770878</v>
      </c>
      <c r="BA20" s="25">
        <f>IFERROR(ダンパー性能!$B$27*ダンパー性能!$C$4*AW20,"")</f>
        <v>218.39874693770878</v>
      </c>
      <c r="BB20" s="25">
        <f>IFERROR(ダンパー性能!$B$27*ダンパー性能!$C$4*AX20,"")</f>
        <v>214.88233853921326</v>
      </c>
      <c r="BC20" s="25">
        <f>IFERROR(ダンパー性能!$B$27*ダンパー性能!$C$4*AY20,"")</f>
        <v>215.39670230626263</v>
      </c>
      <c r="BD20" s="25">
        <f t="shared" si="17"/>
        <v>15493.69800262985</v>
      </c>
      <c r="BE20" s="25"/>
      <c r="BF20" s="14"/>
    </row>
    <row r="21" spans="1:58" x14ac:dyDescent="0.15">
      <c r="A21" s="13">
        <v>14</v>
      </c>
      <c r="B21" s="52">
        <v>432</v>
      </c>
      <c r="C21" s="26" t="str">
        <f>ＮＳ層間変形角!J38</f>
        <v xml:space="preserve"> 1/1241</v>
      </c>
      <c r="D21" s="26">
        <f t="shared" si="5"/>
        <v>8.0580177276390005E-4</v>
      </c>
      <c r="E21" s="26">
        <f>ＮＳ層間変形角!B38</f>
        <v>3733.84</v>
      </c>
      <c r="F21" s="26">
        <f>ＮＳ層間変形角!E38</f>
        <v>0.34599999999999997</v>
      </c>
      <c r="G21" s="14">
        <f>ダンパー性能!$C$4*ダンパー性能!$B$27*(1/付加減衰定数!U21+1/ダンパー性能!$C$3)</f>
        <v>0.19742956451201266</v>
      </c>
      <c r="K21" s="13">
        <f t="shared" si="6"/>
        <v>8.0580177276390005E-4</v>
      </c>
      <c r="L21" s="13">
        <f t="shared" si="7"/>
        <v>3733.84</v>
      </c>
      <c r="M21" s="13">
        <f t="shared" si="8"/>
        <v>0.34599999999999997</v>
      </c>
      <c r="N21" s="25"/>
      <c r="O21" s="25"/>
      <c r="P21" s="25"/>
      <c r="Q21" s="25"/>
      <c r="R21" s="29">
        <f>SQRT(ダンパー性能!$C$14^2+$B21^2)</f>
        <v>537.60952372516613</v>
      </c>
      <c r="S21" s="29">
        <f>ダンパー性能!$C$14/R21</f>
        <v>0.59522755062573762</v>
      </c>
      <c r="T21" s="29">
        <f>R21-ダンパー性能!$C$17-ダンパー性能!$C$20</f>
        <v>301.60952372516613</v>
      </c>
      <c r="U21" s="29">
        <f>ダンパー性能!$C$10*ダンパー性能!$C$22/T21</f>
        <v>13718.685648851113</v>
      </c>
      <c r="V21" s="29">
        <f>(U21*ダンパー性能!$C$3)/(U21+ダンパー性能!$C$3)</f>
        <v>3874.7905512138441</v>
      </c>
      <c r="W21" s="25">
        <f t="shared" si="1"/>
        <v>0</v>
      </c>
      <c r="X21" s="25">
        <f t="shared" si="2"/>
        <v>0</v>
      </c>
      <c r="Y21" s="25">
        <f t="shared" si="3"/>
        <v>0</v>
      </c>
      <c r="Z21" s="25">
        <f t="shared" si="4"/>
        <v>0</v>
      </c>
      <c r="AA21" s="25">
        <f>IFERROR(ダンパー性能!$B$27*ダンパー性能!$C$4*W21,"")</f>
        <v>0</v>
      </c>
      <c r="AB21" s="25">
        <f>IFERROR(ダンパー性能!$B$27*ダンパー性能!$C$4*X21,"")</f>
        <v>0</v>
      </c>
      <c r="AC21" s="25">
        <f>IFERROR(ダンパー性能!$B$27*ダンパー性能!$C$4*Y21,"")</f>
        <v>0</v>
      </c>
      <c r="AD21" s="25">
        <f>IFERROR(ダンパー性能!$B$27*ダンパー性能!$C$4*Z21,"")</f>
        <v>0</v>
      </c>
      <c r="AE21" s="25">
        <f t="shared" si="9"/>
        <v>1291.9086399999999</v>
      </c>
      <c r="AF21" s="25"/>
      <c r="AG21" s="14"/>
      <c r="AI21" s="13">
        <f t="shared" si="10"/>
        <v>1.9628504721171925E-3</v>
      </c>
      <c r="AJ21" s="25">
        <f t="shared" si="11"/>
        <v>9095.2512820512839</v>
      </c>
      <c r="AK21" s="25">
        <f t="shared" si="12"/>
        <v>0.84282051282051285</v>
      </c>
      <c r="AL21" s="25">
        <f>ＮＳトラス節点!$M52</f>
        <v>-0.28499999999999998</v>
      </c>
      <c r="AM21" s="25">
        <f>ＮＳトラス節点!$N52</f>
        <v>0.28499999999999998</v>
      </c>
      <c r="AN21" s="25">
        <f>ＮＳトラス節点!$U52</f>
        <v>-0.28199999999999997</v>
      </c>
      <c r="AO21" s="25">
        <f>ＮＳトラス節点!$V52</f>
        <v>0.28199999999999997</v>
      </c>
      <c r="AP21" s="29">
        <f>SQRT(ダンパー性能!$C$14^2+$B21^2)</f>
        <v>537.60952372516613</v>
      </c>
      <c r="AQ21" s="29">
        <f>ダンパー性能!$C$14/AP21</f>
        <v>0.59522755062573762</v>
      </c>
      <c r="AR21" s="29">
        <f>AP21-ダンパー性能!$C$17-ダンパー性能!$C$20</f>
        <v>301.60952372516613</v>
      </c>
      <c r="AS21" s="29">
        <f>ダンパー性能!$C$10*ダンパー性能!$C$22/AR21</f>
        <v>13718.685648851113</v>
      </c>
      <c r="AT21" s="29">
        <f>(AS21*ダンパー性能!$C$3)/(AS21+ダンパー性能!$C$3)</f>
        <v>3874.7905512138441</v>
      </c>
      <c r="AU21" s="25">
        <f>ダンパー性能!$C$4*ダンパー性能!$B$27*(1/付加減衰定数!AS21+1/ダンパー性能!$C$3)</f>
        <v>0.19742956451201266</v>
      </c>
      <c r="AV21" s="25">
        <f t="shared" si="13"/>
        <v>0.27960284989762524</v>
      </c>
      <c r="AW21" s="25">
        <f t="shared" si="14"/>
        <v>0.27960284989762524</v>
      </c>
      <c r="AX21" s="25">
        <f t="shared" si="15"/>
        <v>0.27665966200396602</v>
      </c>
      <c r="AY21" s="25">
        <f t="shared" si="16"/>
        <v>0.27665966200396602</v>
      </c>
      <c r="AZ21" s="25">
        <f>IFERROR(ダンパー性能!$B$27*ダンパー性能!$C$4*AV21,"")</f>
        <v>213.89567999053952</v>
      </c>
      <c r="BA21" s="25">
        <f>IFERROR(ダンパー性能!$B$27*ダンパー性能!$C$4*AW21,"")</f>
        <v>213.89567999053952</v>
      </c>
      <c r="BB21" s="25">
        <f>IFERROR(ダンパー性能!$B$27*ダンパー性能!$C$4*AX21,"")</f>
        <v>211.64414651695489</v>
      </c>
      <c r="BC21" s="25">
        <f>IFERROR(ダンパー性能!$B$27*ダンパー性能!$C$4*AY21,"")</f>
        <v>211.64414651695489</v>
      </c>
      <c r="BD21" s="25">
        <f t="shared" si="17"/>
        <v>15331.328699539779</v>
      </c>
      <c r="BE21" s="25"/>
      <c r="BF21" s="14"/>
    </row>
    <row r="22" spans="1:58" x14ac:dyDescent="0.15">
      <c r="A22" s="13">
        <v>13</v>
      </c>
      <c r="B22" s="52">
        <v>392</v>
      </c>
      <c r="C22" s="26" t="str">
        <f>ＮＳ層間変形角!J39</f>
        <v xml:space="preserve"> 1/1320</v>
      </c>
      <c r="D22" s="26">
        <f t="shared" si="5"/>
        <v>7.5757575757575758E-4</v>
      </c>
      <c r="E22" s="26">
        <f>ＮＳ層間変形角!B39</f>
        <v>3797.27</v>
      </c>
      <c r="F22" s="26">
        <f>ＮＳ層間変形角!E39</f>
        <v>0.29499999999999998</v>
      </c>
      <c r="G22" s="14">
        <f>ダンパー性能!$C$4*ダンパー性能!$B$27*(1/付加減衰定数!U22+1/ダンパー性能!$C$3)</f>
        <v>0.19159053702296933</v>
      </c>
      <c r="K22" s="13">
        <f t="shared" si="6"/>
        <v>7.5757575757575758E-4</v>
      </c>
      <c r="L22" s="13">
        <f t="shared" si="7"/>
        <v>3797.27</v>
      </c>
      <c r="M22" s="13">
        <f t="shared" si="8"/>
        <v>0.29499999999999998</v>
      </c>
      <c r="N22" s="25"/>
      <c r="O22" s="25"/>
      <c r="P22" s="25"/>
      <c r="Q22" s="25"/>
      <c r="R22" s="29">
        <f>SQRT(ダンパー性能!$C$14^2+$B22^2)</f>
        <v>506.02766722779103</v>
      </c>
      <c r="S22" s="29">
        <f>ダンパー性能!$C$14/R22</f>
        <v>0.6323764899122607</v>
      </c>
      <c r="T22" s="29">
        <f>R22-ダンパー性能!$C$17-ダンパー性能!$C$20</f>
        <v>270.02766722779103</v>
      </c>
      <c r="U22" s="29">
        <f>ダンパー性能!$C$10*ダンパー性能!$C$22/T22</f>
        <v>15323.193682944977</v>
      </c>
      <c r="V22" s="29">
        <f>(U22*ダンパー性能!$C$3)/(U22+ダンパー性能!$C$3)</f>
        <v>3992.8809793444893</v>
      </c>
      <c r="W22" s="25">
        <f t="shared" si="1"/>
        <v>0</v>
      </c>
      <c r="X22" s="25">
        <f t="shared" si="2"/>
        <v>0</v>
      </c>
      <c r="Y22" s="25">
        <f t="shared" si="3"/>
        <v>0</v>
      </c>
      <c r="Z22" s="25">
        <f t="shared" si="4"/>
        <v>0</v>
      </c>
      <c r="AA22" s="25">
        <f>IFERROR(ダンパー性能!$B$27*ダンパー性能!$C$4*W22,"")</f>
        <v>0</v>
      </c>
      <c r="AB22" s="25">
        <f>IFERROR(ダンパー性能!$B$27*ダンパー性能!$C$4*X22,"")</f>
        <v>0</v>
      </c>
      <c r="AC22" s="25">
        <f>IFERROR(ダンパー性能!$B$27*ダンパー性能!$C$4*Y22,"")</f>
        <v>0</v>
      </c>
      <c r="AD22" s="25">
        <f>IFERROR(ダンパー性能!$B$27*ダンパー性能!$C$4*Z22,"")</f>
        <v>0</v>
      </c>
      <c r="AE22" s="25">
        <f t="shared" si="9"/>
        <v>1120.1946499999999</v>
      </c>
      <c r="AF22" s="25"/>
      <c r="AG22" s="14"/>
      <c r="AI22" s="13">
        <f t="shared" si="10"/>
        <v>1.8453768453768455E-3</v>
      </c>
      <c r="AJ22" s="25">
        <f t="shared" si="11"/>
        <v>9249.7602564102581</v>
      </c>
      <c r="AK22" s="25">
        <f t="shared" si="12"/>
        <v>0.71858974358974359</v>
      </c>
      <c r="AL22" s="25">
        <f>ＮＳトラス節点!$M53</f>
        <v>-0.26300000000000001</v>
      </c>
      <c r="AM22" s="25">
        <f>ＮＳトラス節点!$N53</f>
        <v>0.26300000000000001</v>
      </c>
      <c r="AN22" s="25">
        <f>ＮＳトラス節点!$U53</f>
        <v>-0.26</v>
      </c>
      <c r="AO22" s="25">
        <f>ＮＳトラス節点!$V53</f>
        <v>0.26</v>
      </c>
      <c r="AP22" s="29">
        <f>SQRT(ダンパー性能!$C$14^2+$B22^2)</f>
        <v>506.02766722779103</v>
      </c>
      <c r="AQ22" s="29">
        <f>ダンパー性能!$C$14/AP22</f>
        <v>0.6323764899122607</v>
      </c>
      <c r="AR22" s="29">
        <f>AP22-ダンパー性能!$C$17-ダンパー性能!$C$20</f>
        <v>270.02766722779103</v>
      </c>
      <c r="AS22" s="29">
        <f>ダンパー性能!$C$10*ダンパー性能!$C$22/AR22</f>
        <v>15323.193682944977</v>
      </c>
      <c r="AT22" s="29">
        <f>(AS22*ダンパー性能!$C$3)/(AS22+ダンパー性能!$C$3)</f>
        <v>3992.8809793444893</v>
      </c>
      <c r="AU22" s="25">
        <f>ダンパー性能!$C$4*ダンパー性能!$B$27*(1/付加減衰定数!AS22+1/ダンパー性能!$C$3)</f>
        <v>0.19159053702296933</v>
      </c>
      <c r="AV22" s="25">
        <f t="shared" si="13"/>
        <v>0.25830198690488415</v>
      </c>
      <c r="AW22" s="25">
        <f t="shared" si="14"/>
        <v>0.25830198690488415</v>
      </c>
      <c r="AX22" s="25">
        <f t="shared" si="15"/>
        <v>0.25507628411713185</v>
      </c>
      <c r="AY22" s="25">
        <f t="shared" si="16"/>
        <v>0.25535557640787027</v>
      </c>
      <c r="AZ22" s="25">
        <f>IFERROR(ダンパー性能!$B$27*ダンパー性能!$C$4*AV22,"")</f>
        <v>197.60055790617636</v>
      </c>
      <c r="BA22" s="25">
        <f>IFERROR(ダンパー性能!$B$27*ダンパー性能!$C$4*AW22,"")</f>
        <v>197.60055790617636</v>
      </c>
      <c r="BB22" s="25">
        <f>IFERROR(ダンパー性能!$B$27*ダンパー性能!$C$4*AX22,"")</f>
        <v>195.13290104400102</v>
      </c>
      <c r="BC22" s="25">
        <f>IFERROR(ダンパー性能!$B$27*ダンパー性能!$C$4*AY22,"")</f>
        <v>195.3465591467903</v>
      </c>
      <c r="BD22" s="25">
        <f t="shared" si="17"/>
        <v>13293.565701840897</v>
      </c>
      <c r="BE22" s="25"/>
      <c r="BF22" s="14"/>
    </row>
    <row r="23" spans="1:58" x14ac:dyDescent="0.15">
      <c r="A23" s="13">
        <v>12</v>
      </c>
      <c r="B23" s="52">
        <v>392</v>
      </c>
      <c r="C23" s="26" t="str">
        <f>ＮＳ層間変形角!J40</f>
        <v xml:space="preserve"> 1/1368</v>
      </c>
      <c r="D23" s="26">
        <f t="shared" si="5"/>
        <v>7.3099415204678359E-4</v>
      </c>
      <c r="E23" s="26">
        <f>ＮＳ層間変形角!B40</f>
        <v>3858.12</v>
      </c>
      <c r="F23" s="26">
        <f>ＮＳ層間変形角!E40</f>
        <v>0.28499999999999998</v>
      </c>
      <c r="G23" s="14">
        <f>ダンパー性能!$C$4*ダンパー性能!$B$27*(1/付加減衰定数!U23+1/ダンパー性能!$C$3)</f>
        <v>0.19159053702296933</v>
      </c>
      <c r="K23" s="13">
        <f t="shared" si="6"/>
        <v>7.3099415204678359E-4</v>
      </c>
      <c r="L23" s="13">
        <f t="shared" si="7"/>
        <v>3858.12</v>
      </c>
      <c r="M23" s="13">
        <f t="shared" si="8"/>
        <v>0.28499999999999998</v>
      </c>
      <c r="N23" s="25"/>
      <c r="O23" s="25"/>
      <c r="P23" s="25"/>
      <c r="Q23" s="25"/>
      <c r="R23" s="29">
        <f>SQRT(ダンパー性能!$C$14^2+$B23^2)</f>
        <v>506.02766722779103</v>
      </c>
      <c r="S23" s="29">
        <f>ダンパー性能!$C$14/R23</f>
        <v>0.6323764899122607</v>
      </c>
      <c r="T23" s="29">
        <f>R23-ダンパー性能!$C$17-ダンパー性能!$C$20</f>
        <v>270.02766722779103</v>
      </c>
      <c r="U23" s="29">
        <f>ダンパー性能!$C$10*ダンパー性能!$C$22/T23</f>
        <v>15323.193682944977</v>
      </c>
      <c r="V23" s="29">
        <f>(U23*ダンパー性能!$C$3)/(U23+ダンパー性能!$C$3)</f>
        <v>3992.8809793444893</v>
      </c>
      <c r="W23" s="25">
        <f t="shared" si="1"/>
        <v>0</v>
      </c>
      <c r="X23" s="25">
        <f t="shared" si="2"/>
        <v>0</v>
      </c>
      <c r="Y23" s="25">
        <f t="shared" si="3"/>
        <v>0</v>
      </c>
      <c r="Z23" s="25">
        <f t="shared" si="4"/>
        <v>0</v>
      </c>
      <c r="AA23" s="25">
        <f>IFERROR(ダンパー性能!$B$27*ダンパー性能!$C$4*W23,"")</f>
        <v>0</v>
      </c>
      <c r="AB23" s="25">
        <f>IFERROR(ダンパー性能!$B$27*ダンパー性能!$C$4*X23,"")</f>
        <v>0</v>
      </c>
      <c r="AC23" s="25">
        <f>IFERROR(ダンパー性能!$B$27*ダンパー性能!$C$4*Y23,"")</f>
        <v>0</v>
      </c>
      <c r="AD23" s="25">
        <f>IFERROR(ダンパー性能!$B$27*ダンパー性能!$C$4*Z23,"")</f>
        <v>0</v>
      </c>
      <c r="AE23" s="25">
        <f t="shared" si="9"/>
        <v>1099.5641999999998</v>
      </c>
      <c r="AF23" s="25"/>
      <c r="AG23" s="14"/>
      <c r="AI23" s="13">
        <f t="shared" si="10"/>
        <v>1.7806267806267807E-3</v>
      </c>
      <c r="AJ23" s="25">
        <f t="shared" si="11"/>
        <v>9397.9846153846156</v>
      </c>
      <c r="AK23" s="25">
        <f t="shared" si="12"/>
        <v>0.69423076923076921</v>
      </c>
      <c r="AL23" s="25">
        <f>ＮＳトラス節点!$M54</f>
        <v>-0.25600000000000001</v>
      </c>
      <c r="AM23" s="25">
        <f>ＮＳトラス節点!$N54</f>
        <v>0.25600000000000001</v>
      </c>
      <c r="AN23" s="25">
        <f>ＮＳトラス節点!$U54</f>
        <v>-0.253</v>
      </c>
      <c r="AO23" s="25">
        <f>ＮＳトラス節点!$V54</f>
        <v>0.253</v>
      </c>
      <c r="AP23" s="29">
        <f>SQRT(ダンパー性能!$C$14^2+$B23^2)</f>
        <v>506.02766722779103</v>
      </c>
      <c r="AQ23" s="29">
        <f>ダンパー性能!$C$14/AP23</f>
        <v>0.6323764899122607</v>
      </c>
      <c r="AR23" s="29">
        <f>AP23-ダンパー性能!$C$17-ダンパー性能!$C$20</f>
        <v>270.02766722779103</v>
      </c>
      <c r="AS23" s="29">
        <f>ダンパー性能!$C$10*ダンパー性能!$C$22/AR23</f>
        <v>15323.193682944977</v>
      </c>
      <c r="AT23" s="29">
        <f>(AS23*ダンパー性能!$C$3)/(AS23+ダンパー性能!$C$3)</f>
        <v>3992.8809793444893</v>
      </c>
      <c r="AU23" s="25">
        <f>ダンパー性能!$C$4*ダンパー性能!$B$27*(1/付加減衰定数!AS23+1/ダンパー性能!$C$3)</f>
        <v>0.19159053702296933</v>
      </c>
      <c r="AV23" s="25">
        <f t="shared" si="13"/>
        <v>0.25142702907851844</v>
      </c>
      <c r="AW23" s="25">
        <f t="shared" si="14"/>
        <v>0.25142702907851844</v>
      </c>
      <c r="AX23" s="25">
        <f t="shared" si="15"/>
        <v>0.24848061858150453</v>
      </c>
      <c r="AY23" s="25">
        <f t="shared" si="16"/>
        <v>0.24848061858150453</v>
      </c>
      <c r="AZ23" s="25">
        <f>IFERROR(ダンパー性能!$B$27*ダンパー性能!$C$4*AV23,"")</f>
        <v>192.34122746760895</v>
      </c>
      <c r="BA23" s="25">
        <f>IFERROR(ダンパー性能!$B$27*ダンパー性能!$C$4*AW23,"")</f>
        <v>192.34122746760895</v>
      </c>
      <c r="BB23" s="25">
        <f>IFERROR(ダンパー性能!$B$27*ダンパー性能!$C$4*AX23,"")</f>
        <v>190.08722870822288</v>
      </c>
      <c r="BC23" s="25">
        <f>IFERROR(ダンパー性能!$B$27*ダンパー性能!$C$4*AY23,"")</f>
        <v>190.08722870822288</v>
      </c>
      <c r="BD23" s="25">
        <f t="shared" si="17"/>
        <v>13048.740177514792</v>
      </c>
      <c r="BE23" s="25"/>
      <c r="BF23" s="14"/>
    </row>
    <row r="24" spans="1:58" x14ac:dyDescent="0.15">
      <c r="A24" s="13">
        <v>11</v>
      </c>
      <c r="B24" s="52">
        <v>392</v>
      </c>
      <c r="C24" s="26" t="str">
        <f>ＮＳ層間変形角!J41</f>
        <v xml:space="preserve"> 1/1424</v>
      </c>
      <c r="D24" s="26">
        <f t="shared" si="5"/>
        <v>7.0224719101123594E-4</v>
      </c>
      <c r="E24" s="26">
        <f>ＮＳ層間変形角!B41</f>
        <v>3916.43</v>
      </c>
      <c r="F24" s="26">
        <f>ＮＳ層間変形角!E41</f>
        <v>0.27300000000000002</v>
      </c>
      <c r="G24" s="14">
        <f>ダンパー性能!$C$4*ダンパー性能!$B$27*(1/付加減衰定数!U24+1/ダンパー性能!$C$3)</f>
        <v>0.19159053702296933</v>
      </c>
      <c r="K24" s="13">
        <f t="shared" si="6"/>
        <v>7.0224719101123594E-4</v>
      </c>
      <c r="L24" s="13">
        <f t="shared" si="7"/>
        <v>3916.43</v>
      </c>
      <c r="M24" s="13">
        <f t="shared" si="8"/>
        <v>0.27300000000000002</v>
      </c>
      <c r="N24" s="25"/>
      <c r="O24" s="25"/>
      <c r="P24" s="25"/>
      <c r="Q24" s="25"/>
      <c r="R24" s="29">
        <f>SQRT(ダンパー性能!$C$14^2+$B24^2)</f>
        <v>506.02766722779103</v>
      </c>
      <c r="S24" s="29">
        <f>ダンパー性能!$C$14/R24</f>
        <v>0.6323764899122607</v>
      </c>
      <c r="T24" s="29">
        <f>R24-ダンパー性能!$C$17-ダンパー性能!$C$20</f>
        <v>270.02766722779103</v>
      </c>
      <c r="U24" s="29">
        <f>ダンパー性能!$C$10*ダンパー性能!$C$22/T24</f>
        <v>15323.193682944977</v>
      </c>
      <c r="V24" s="29">
        <f>(U24*ダンパー性能!$C$3)/(U24+ダンパー性能!$C$3)</f>
        <v>3992.8809793444893</v>
      </c>
      <c r="W24" s="25">
        <f t="shared" si="1"/>
        <v>0</v>
      </c>
      <c r="X24" s="25">
        <f t="shared" si="2"/>
        <v>0</v>
      </c>
      <c r="Y24" s="25">
        <f t="shared" si="3"/>
        <v>0</v>
      </c>
      <c r="Z24" s="25">
        <f t="shared" si="4"/>
        <v>0</v>
      </c>
      <c r="AA24" s="25">
        <f>IFERROR(ダンパー性能!$B$27*ダンパー性能!$C$4*W24,"")</f>
        <v>0</v>
      </c>
      <c r="AB24" s="25">
        <f>IFERROR(ダンパー性能!$B$27*ダンパー性能!$C$4*X24,"")</f>
        <v>0</v>
      </c>
      <c r="AC24" s="25">
        <f>IFERROR(ダンパー性能!$B$27*ダンパー性能!$C$4*Y24,"")</f>
        <v>0</v>
      </c>
      <c r="AD24" s="25">
        <f>IFERROR(ダンパー性能!$B$27*ダンパー性能!$C$4*Z24,"")</f>
        <v>0</v>
      </c>
      <c r="AE24" s="25">
        <f t="shared" si="9"/>
        <v>1069.1853900000001</v>
      </c>
      <c r="AF24" s="25"/>
      <c r="AG24" s="14"/>
      <c r="AI24" s="13">
        <f t="shared" si="10"/>
        <v>1.7106021319504467E-3</v>
      </c>
      <c r="AJ24" s="25">
        <f t="shared" si="11"/>
        <v>9540.0217948717946</v>
      </c>
      <c r="AK24" s="25">
        <f t="shared" si="12"/>
        <v>0.66500000000000015</v>
      </c>
      <c r="AL24" s="25">
        <f>ＮＳトラス節点!$M55</f>
        <v>-0.248</v>
      </c>
      <c r="AM24" s="25">
        <f>ＮＳトラス節点!$N55</f>
        <v>0.248</v>
      </c>
      <c r="AN24" s="25">
        <f>ＮＳトラス節点!$U55</f>
        <v>-0.246</v>
      </c>
      <c r="AO24" s="25">
        <f>ＮＳトラス節点!$V55</f>
        <v>0.246</v>
      </c>
      <c r="AP24" s="29">
        <f>SQRT(ダンパー性能!$C$14^2+$B24^2)</f>
        <v>506.02766722779103</v>
      </c>
      <c r="AQ24" s="29">
        <f>ダンパー性能!$C$14/AP24</f>
        <v>0.6323764899122607</v>
      </c>
      <c r="AR24" s="29">
        <f>AP24-ダンパー性能!$C$17-ダンパー性能!$C$20</f>
        <v>270.02766722779103</v>
      </c>
      <c r="AS24" s="29">
        <f>ダンパー性能!$C$10*ダンパー性能!$C$22/AR24</f>
        <v>15323.193682944977</v>
      </c>
      <c r="AT24" s="29">
        <f>(AS24*ダンパー性能!$C$3)/(AS24+ダンパー性能!$C$3)</f>
        <v>3992.8809793444893</v>
      </c>
      <c r="AU24" s="25">
        <f>ダンパー性能!$C$4*ダンパー性能!$B$27*(1/付加減衰定数!AS24+1/ダンパー性能!$C$3)</f>
        <v>0.19159053702296933</v>
      </c>
      <c r="AV24" s="25">
        <f t="shared" si="13"/>
        <v>0.24356993441981473</v>
      </c>
      <c r="AW24" s="25">
        <f t="shared" si="14"/>
        <v>0.24356993441981473</v>
      </c>
      <c r="AX24" s="25">
        <f t="shared" si="15"/>
        <v>0.24160566075513878</v>
      </c>
      <c r="AY24" s="25">
        <f t="shared" si="16"/>
        <v>0.24160566075513878</v>
      </c>
      <c r="AZ24" s="25">
        <f>IFERROR(ダンパー性能!$B$27*ダンパー性能!$C$4*AV24,"")</f>
        <v>186.33056410924615</v>
      </c>
      <c r="BA24" s="25">
        <f>IFERROR(ダンパー性能!$B$27*ダンパー性能!$C$4*AW24,"")</f>
        <v>186.33056410924615</v>
      </c>
      <c r="BB24" s="25">
        <f>IFERROR(ダンパー性能!$B$27*ダンパー性能!$C$4*AX24,"")</f>
        <v>184.82789826965544</v>
      </c>
      <c r="BC24" s="25">
        <f>IFERROR(ダンパー性能!$B$27*ダンパー性能!$C$4*AY24,"")</f>
        <v>184.82789826965544</v>
      </c>
      <c r="BD24" s="25">
        <f t="shared" si="17"/>
        <v>12688.228987179489</v>
      </c>
      <c r="BE24" s="25"/>
      <c r="BF24" s="14"/>
    </row>
    <row r="25" spans="1:58" x14ac:dyDescent="0.15">
      <c r="A25" s="13">
        <v>10</v>
      </c>
      <c r="B25" s="52">
        <v>432</v>
      </c>
      <c r="C25" s="26" t="str">
        <f>ＮＳ層間変形角!J42</f>
        <v xml:space="preserve"> 1/1443</v>
      </c>
      <c r="D25" s="26">
        <f t="shared" si="5"/>
        <v>6.93000693000693E-4</v>
      </c>
      <c r="E25" s="26">
        <f>ＮＳ層間変形角!B42</f>
        <v>3972.4</v>
      </c>
      <c r="F25" s="26">
        <f>ＮＳ層間変形角!E42</f>
        <v>0.29699999999999999</v>
      </c>
      <c r="G25" s="14">
        <f>ダンパー性能!$C$4*ダンパー性能!$B$27*(1/付加減衰定数!U25+1/ダンパー性能!$C$3)</f>
        <v>0.19742956451201266</v>
      </c>
      <c r="K25" s="13">
        <f t="shared" si="6"/>
        <v>6.93000693000693E-4</v>
      </c>
      <c r="L25" s="13">
        <f t="shared" si="7"/>
        <v>3972.4</v>
      </c>
      <c r="M25" s="13">
        <f t="shared" si="8"/>
        <v>0.29699999999999999</v>
      </c>
      <c r="N25" s="25"/>
      <c r="O25" s="25"/>
      <c r="P25" s="25"/>
      <c r="Q25" s="25"/>
      <c r="R25" s="29">
        <f>SQRT(ダンパー性能!$C$14^2+$B25^2)</f>
        <v>537.60952372516613</v>
      </c>
      <c r="S25" s="29">
        <f>ダンパー性能!$C$14/R25</f>
        <v>0.59522755062573762</v>
      </c>
      <c r="T25" s="29">
        <f>R25-ダンパー性能!$C$17-ダンパー性能!$C$20</f>
        <v>301.60952372516613</v>
      </c>
      <c r="U25" s="29">
        <f>ダンパー性能!$C$10*ダンパー性能!$C$22/T25</f>
        <v>13718.685648851113</v>
      </c>
      <c r="V25" s="29">
        <f>(U25*ダンパー性能!$C$3)/(U25+ダンパー性能!$C$3)</f>
        <v>3874.7905512138441</v>
      </c>
      <c r="W25" s="25">
        <f t="shared" si="1"/>
        <v>0</v>
      </c>
      <c r="X25" s="25">
        <f t="shared" si="2"/>
        <v>0</v>
      </c>
      <c r="Y25" s="25">
        <f t="shared" si="3"/>
        <v>0</v>
      </c>
      <c r="Z25" s="25">
        <f t="shared" si="4"/>
        <v>0</v>
      </c>
      <c r="AA25" s="25">
        <f>IFERROR(ダンパー性能!$B$27*ダンパー性能!$C$4*W25,"")</f>
        <v>0</v>
      </c>
      <c r="AB25" s="25">
        <f>IFERROR(ダンパー性能!$B$27*ダンパー性能!$C$4*X25,"")</f>
        <v>0</v>
      </c>
      <c r="AC25" s="25">
        <f>IFERROR(ダンパー性能!$B$27*ダンパー性能!$C$4*Y25,"")</f>
        <v>0</v>
      </c>
      <c r="AD25" s="25">
        <f>IFERROR(ダンパー性能!$B$27*ダンパー性能!$C$4*Z25,"")</f>
        <v>0</v>
      </c>
      <c r="AE25" s="25">
        <f t="shared" si="9"/>
        <v>1179.8027999999999</v>
      </c>
      <c r="AF25" s="25"/>
      <c r="AG25" s="14"/>
      <c r="AI25" s="13">
        <f t="shared" si="10"/>
        <v>1.6880786111555341E-3</v>
      </c>
      <c r="AJ25" s="25">
        <f t="shared" si="11"/>
        <v>9676.3589743589746</v>
      </c>
      <c r="AK25" s="25">
        <f t="shared" si="12"/>
        <v>0.72346153846153849</v>
      </c>
      <c r="AL25" s="25">
        <f>ＮＳトラス節点!$M56</f>
        <v>-0.254</v>
      </c>
      <c r="AM25" s="25">
        <f>ＮＳトラス節点!$N56</f>
        <v>0.254</v>
      </c>
      <c r="AN25" s="25">
        <f>ＮＳトラス節点!$U56</f>
        <v>-0.251</v>
      </c>
      <c r="AO25" s="25">
        <f>ＮＳトラス節点!$V56</f>
        <v>0.251</v>
      </c>
      <c r="AP25" s="29">
        <f>SQRT(ダンパー性能!$C$14^2+$B25^2)</f>
        <v>537.60952372516613</v>
      </c>
      <c r="AQ25" s="29">
        <f>ダンパー性能!$C$14/AP25</f>
        <v>0.59522755062573762</v>
      </c>
      <c r="AR25" s="29">
        <f>AP25-ダンパー性能!$C$17-ダンパー性能!$C$20</f>
        <v>301.60952372516613</v>
      </c>
      <c r="AS25" s="29">
        <f>ダンパー性能!$C$10*ダンパー性能!$C$22/AR25</f>
        <v>13718.685648851113</v>
      </c>
      <c r="AT25" s="29">
        <f>(AS25*ダンパー性能!$C$3)/(AS25+ダンパー性能!$C$3)</f>
        <v>3874.7905512138441</v>
      </c>
      <c r="AU25" s="25">
        <f>ダンパー性能!$C$4*ダンパー性能!$B$27*(1/付加減衰定数!AS25+1/ダンパー性能!$C$3)</f>
        <v>0.19742956451201266</v>
      </c>
      <c r="AV25" s="25">
        <f t="shared" si="13"/>
        <v>0.24918990832981341</v>
      </c>
      <c r="AW25" s="25">
        <f t="shared" si="14"/>
        <v>0.24918990832981341</v>
      </c>
      <c r="AX25" s="25">
        <f t="shared" si="15"/>
        <v>0.24651634491682861</v>
      </c>
      <c r="AY25" s="25">
        <f t="shared" si="16"/>
        <v>0.2462467204361542</v>
      </c>
      <c r="AZ25" s="25">
        <f>IFERROR(ダンパー性能!$B$27*ダンパー性能!$C$4*AV25,"")</f>
        <v>190.62983409683176</v>
      </c>
      <c r="BA25" s="25">
        <f>IFERROR(ダンパー性能!$B$27*ダンパー性能!$C$4*AW25,"")</f>
        <v>190.62983409683176</v>
      </c>
      <c r="BB25" s="25">
        <f>IFERROR(ダンパー性能!$B$27*ダンパー性能!$C$4*AX25,"")</f>
        <v>188.58456286863219</v>
      </c>
      <c r="BC25" s="25">
        <f>IFERROR(ダンパー性能!$B$27*ダンパー性能!$C$4*AY25,"")</f>
        <v>188.37830062324713</v>
      </c>
      <c r="BD25" s="25">
        <f t="shared" si="17"/>
        <v>14000.947100591717</v>
      </c>
      <c r="BE25" s="25"/>
      <c r="BF25" s="14"/>
    </row>
    <row r="26" spans="1:58" x14ac:dyDescent="0.15">
      <c r="A26" s="13">
        <v>9</v>
      </c>
      <c r="B26" s="52">
        <v>432</v>
      </c>
      <c r="C26" s="26" t="str">
        <f>ＮＳ層間変形角!J43</f>
        <v xml:space="preserve"> 1/1533</v>
      </c>
      <c r="D26" s="26">
        <f t="shared" si="5"/>
        <v>6.5231572080887146E-4</v>
      </c>
      <c r="E26" s="26">
        <f>ＮＳ層間変形角!B43</f>
        <v>4026.08</v>
      </c>
      <c r="F26" s="26">
        <f>ＮＳ層間変形角!E43</f>
        <v>0.28000000000000003</v>
      </c>
      <c r="G26" s="14">
        <f>ダンパー性能!$C$4*ダンパー性能!$B$27*(1/付加減衰定数!U26+1/ダンパー性能!$C$3)</f>
        <v>0.19742956451201266</v>
      </c>
      <c r="K26" s="13">
        <f t="shared" si="6"/>
        <v>6.5231572080887146E-4</v>
      </c>
      <c r="L26" s="13">
        <f t="shared" si="7"/>
        <v>4026.08</v>
      </c>
      <c r="M26" s="13">
        <f t="shared" si="8"/>
        <v>0.28000000000000003</v>
      </c>
      <c r="N26" s="25"/>
      <c r="O26" s="25"/>
      <c r="P26" s="25"/>
      <c r="Q26" s="25"/>
      <c r="R26" s="29">
        <f>SQRT(ダンパー性能!$C$14^2+$B26^2)</f>
        <v>537.60952372516613</v>
      </c>
      <c r="S26" s="29">
        <f>ダンパー性能!$C$14/R26</f>
        <v>0.59522755062573762</v>
      </c>
      <c r="T26" s="29">
        <f>R26-ダンパー性能!$C$17-ダンパー性能!$C$20</f>
        <v>301.60952372516613</v>
      </c>
      <c r="U26" s="29">
        <f>ダンパー性能!$C$10*ダンパー性能!$C$22/T26</f>
        <v>13718.685648851113</v>
      </c>
      <c r="V26" s="29">
        <f>(U26*ダンパー性能!$C$3)/(U26+ダンパー性能!$C$3)</f>
        <v>3874.7905512138441</v>
      </c>
      <c r="W26" s="25">
        <f t="shared" si="1"/>
        <v>0</v>
      </c>
      <c r="X26" s="25">
        <f t="shared" si="2"/>
        <v>0</v>
      </c>
      <c r="Y26" s="25">
        <f t="shared" si="3"/>
        <v>0</v>
      </c>
      <c r="Z26" s="25">
        <f t="shared" si="4"/>
        <v>0</v>
      </c>
      <c r="AA26" s="25">
        <f>IFERROR(ダンパー性能!$B$27*ダンパー性能!$C$4*W26,"")</f>
        <v>0</v>
      </c>
      <c r="AB26" s="25">
        <f>IFERROR(ダンパー性能!$B$27*ダンパー性能!$C$4*X26,"")</f>
        <v>0</v>
      </c>
      <c r="AC26" s="25">
        <f>IFERROR(ダンパー性能!$B$27*ダンパー性能!$C$4*Y26,"")</f>
        <v>0</v>
      </c>
      <c r="AD26" s="25">
        <f>IFERROR(ダンパー性能!$B$27*ダンパー性能!$C$4*Z26,"")</f>
        <v>0</v>
      </c>
      <c r="AE26" s="25">
        <f t="shared" si="9"/>
        <v>1127.3024</v>
      </c>
      <c r="AF26" s="25"/>
      <c r="AG26" s="14"/>
      <c r="AI26" s="13">
        <f t="shared" si="10"/>
        <v>1.5889741917139177E-3</v>
      </c>
      <c r="AJ26" s="25">
        <f t="shared" si="11"/>
        <v>9807.1179487179488</v>
      </c>
      <c r="AK26" s="25">
        <f t="shared" si="12"/>
        <v>0.68205128205128218</v>
      </c>
      <c r="AL26" s="25">
        <f>ＮＳトラス節点!$M57</f>
        <v>-0.24099999999999999</v>
      </c>
      <c r="AM26" s="25">
        <f>ＮＳトラス節点!$N57</f>
        <v>0.24099999999999999</v>
      </c>
      <c r="AN26" s="25">
        <f>ＮＳトラス節点!$U57</f>
        <v>-0.23899999999999999</v>
      </c>
      <c r="AO26" s="25">
        <f>ＮＳトラス節点!$V57</f>
        <v>0.23899999999999999</v>
      </c>
      <c r="AP26" s="29">
        <f>SQRT(ダンパー性能!$C$14^2+$B26^2)</f>
        <v>537.60952372516613</v>
      </c>
      <c r="AQ26" s="29">
        <f>ダンパー性能!$C$14/AP26</f>
        <v>0.59522755062573762</v>
      </c>
      <c r="AR26" s="29">
        <f>AP26-ダンパー性能!$C$17-ダンパー性能!$C$20</f>
        <v>301.60952372516613</v>
      </c>
      <c r="AS26" s="29">
        <f>ダンパー性能!$C$10*ダンパー性能!$C$22/AR26</f>
        <v>13718.685648851113</v>
      </c>
      <c r="AT26" s="29">
        <f>(AS26*ダンパー性能!$C$3)/(AS26+ダンパー性能!$C$3)</f>
        <v>3874.7905512138441</v>
      </c>
      <c r="AU26" s="25">
        <f>ダンパー性能!$C$4*ダンパー性能!$B$27*(1/付加減衰定数!AS26+1/ダンパー性能!$C$3)</f>
        <v>0.19742956451201266</v>
      </c>
      <c r="AV26" s="25">
        <f t="shared" si="13"/>
        <v>0.2364360941239568</v>
      </c>
      <c r="AW26" s="25">
        <f t="shared" si="14"/>
        <v>0.2364360941239568</v>
      </c>
      <c r="AX26" s="25">
        <f t="shared" si="15"/>
        <v>0.23447396886151733</v>
      </c>
      <c r="AY26" s="25">
        <f t="shared" si="16"/>
        <v>0.23447396886151733</v>
      </c>
      <c r="AZ26" s="25">
        <f>IFERROR(ダンパー性能!$B$27*ダンパー性能!$C$4*AV26,"")</f>
        <v>180.87318904463169</v>
      </c>
      <c r="BA26" s="25">
        <f>IFERROR(ダンパー性能!$B$27*ダンパー性能!$C$4*AW26,"")</f>
        <v>180.87318904463169</v>
      </c>
      <c r="BB26" s="25">
        <f>IFERROR(ダンパー性能!$B$27*ダンパー性能!$C$4*AX26,"")</f>
        <v>179.37216672890861</v>
      </c>
      <c r="BC26" s="25">
        <f>IFERROR(ダンパー性能!$B$27*ダンパー性能!$C$4*AY26,"")</f>
        <v>179.37216672890861</v>
      </c>
      <c r="BD26" s="25">
        <f t="shared" si="17"/>
        <v>13377.914740302434</v>
      </c>
      <c r="BE26" s="25"/>
      <c r="BF26" s="14"/>
    </row>
    <row r="27" spans="1:58" x14ac:dyDescent="0.15">
      <c r="A27" s="13">
        <v>8</v>
      </c>
      <c r="B27" s="52">
        <v>432</v>
      </c>
      <c r="C27" s="26" t="str">
        <f>ＮＳ層間変形角!J44</f>
        <v xml:space="preserve"> 1/1619</v>
      </c>
      <c r="D27" s="26">
        <f t="shared" si="5"/>
        <v>6.1766522544780733E-4</v>
      </c>
      <c r="E27" s="26">
        <f>ＮＳ層間変形角!B44</f>
        <v>4077.59</v>
      </c>
      <c r="F27" s="26">
        <f>ＮＳ層間変形角!E44</f>
        <v>0.26500000000000001</v>
      </c>
      <c r="G27" s="14">
        <f>ダンパー性能!$C$4*ダンパー性能!$B$27*(1/付加減衰定数!U27+1/ダンパー性能!$C$3)</f>
        <v>0.19742956451201266</v>
      </c>
      <c r="K27" s="13">
        <f t="shared" si="6"/>
        <v>6.1766522544780733E-4</v>
      </c>
      <c r="L27" s="13">
        <f t="shared" si="7"/>
        <v>4077.59</v>
      </c>
      <c r="M27" s="13">
        <f t="shared" si="8"/>
        <v>0.26500000000000001</v>
      </c>
      <c r="N27" s="25"/>
      <c r="O27" s="25"/>
      <c r="P27" s="25"/>
      <c r="Q27" s="25"/>
      <c r="R27" s="29">
        <f>SQRT(ダンパー性能!$C$14^2+$B27^2)</f>
        <v>537.60952372516613</v>
      </c>
      <c r="S27" s="29">
        <f>ダンパー性能!$C$14/R27</f>
        <v>0.59522755062573762</v>
      </c>
      <c r="T27" s="29">
        <f>R27-ダンパー性能!$C$17-ダンパー性能!$C$20</f>
        <v>301.60952372516613</v>
      </c>
      <c r="U27" s="29">
        <f>ダンパー性能!$C$10*ダンパー性能!$C$22/T27</f>
        <v>13718.685648851113</v>
      </c>
      <c r="V27" s="29">
        <f>(U27*ダンパー性能!$C$3)/(U27+ダンパー性能!$C$3)</f>
        <v>3874.7905512138441</v>
      </c>
      <c r="W27" s="25">
        <f t="shared" si="1"/>
        <v>0</v>
      </c>
      <c r="X27" s="25">
        <f t="shared" si="2"/>
        <v>0</v>
      </c>
      <c r="Y27" s="25">
        <f t="shared" si="3"/>
        <v>0</v>
      </c>
      <c r="Z27" s="25">
        <f t="shared" si="4"/>
        <v>0</v>
      </c>
      <c r="AA27" s="25">
        <f>IFERROR(ダンパー性能!$B$27*ダンパー性能!$C$4*W27,"")</f>
        <v>0</v>
      </c>
      <c r="AB27" s="25">
        <f>IFERROR(ダンパー性能!$B$27*ダンパー性能!$C$4*X27,"")</f>
        <v>0</v>
      </c>
      <c r="AC27" s="25">
        <f>IFERROR(ダンパー性能!$B$27*ダンパー性能!$C$4*Y27,"")</f>
        <v>0</v>
      </c>
      <c r="AD27" s="25">
        <f>IFERROR(ダンパー性能!$B$27*ダンパー性能!$C$4*Z27,"")</f>
        <v>0</v>
      </c>
      <c r="AE27" s="25">
        <f t="shared" si="9"/>
        <v>1080.5613500000002</v>
      </c>
      <c r="AF27" s="25"/>
      <c r="AG27" s="14"/>
      <c r="AI27" s="13">
        <f t="shared" si="10"/>
        <v>1.5045691389113255E-3</v>
      </c>
      <c r="AJ27" s="25">
        <f t="shared" si="11"/>
        <v>9932.5910256410261</v>
      </c>
      <c r="AK27" s="25">
        <f t="shared" si="12"/>
        <v>0.64551282051282055</v>
      </c>
      <c r="AL27" s="25">
        <f>ＮＳトラス節点!$M58</f>
        <v>-0.22800000000000001</v>
      </c>
      <c r="AM27" s="25">
        <f>ＮＳトラス節点!$N58</f>
        <v>0.22800000000000001</v>
      </c>
      <c r="AN27" s="25">
        <f>ＮＳトラス節点!$U58</f>
        <v>-0.22600000000000001</v>
      </c>
      <c r="AO27" s="25">
        <f>ＮＳトラス節点!$V58</f>
        <v>0.22600000000000001</v>
      </c>
      <c r="AP27" s="29">
        <f>SQRT(ダンパー性能!$C$14^2+$B27^2)</f>
        <v>537.60952372516613</v>
      </c>
      <c r="AQ27" s="29">
        <f>ダンパー性能!$C$14/AP27</f>
        <v>0.59522755062573762</v>
      </c>
      <c r="AR27" s="29">
        <f>AP27-ダンパー性能!$C$17-ダンパー性能!$C$20</f>
        <v>301.60952372516613</v>
      </c>
      <c r="AS27" s="29">
        <f>ダンパー性能!$C$10*ダンパー性能!$C$22/AR27</f>
        <v>13718.685648851113</v>
      </c>
      <c r="AT27" s="29">
        <f>(AS27*ダンパー性能!$C$3)/(AS27+ダンパー性能!$C$3)</f>
        <v>3874.7905512138441</v>
      </c>
      <c r="AU27" s="25">
        <f>ダンパー性能!$C$4*ダンパー性能!$B$27*(1/付加減衰定数!AS27+1/ダンパー性能!$C$3)</f>
        <v>0.19742956451201266</v>
      </c>
      <c r="AV27" s="25">
        <f t="shared" si="13"/>
        <v>0.22368227991810025</v>
      </c>
      <c r="AW27" s="25">
        <f t="shared" si="14"/>
        <v>0.22368227991810025</v>
      </c>
      <c r="AX27" s="25">
        <f t="shared" si="15"/>
        <v>0.22172015465566075</v>
      </c>
      <c r="AY27" s="25">
        <f t="shared" si="16"/>
        <v>0.22172015465566075</v>
      </c>
      <c r="AZ27" s="25">
        <f>IFERROR(ダンパー性能!$B$27*ダンパー性能!$C$4*AV27,"")</f>
        <v>171.11654399243167</v>
      </c>
      <c r="BA27" s="25">
        <f>IFERROR(ダンパー性能!$B$27*ダンパー性能!$C$4*AW27,"")</f>
        <v>171.11654399243167</v>
      </c>
      <c r="BB27" s="25">
        <f>IFERROR(ダンパー性能!$B$27*ダンパー性能!$C$4*AX27,"")</f>
        <v>169.61552167670857</v>
      </c>
      <c r="BC27" s="25">
        <f>IFERROR(ダンパー性能!$B$27*ダンパー性能!$C$4*AY27,"")</f>
        <v>169.61552167670857</v>
      </c>
      <c r="BD27" s="25">
        <f t="shared" si="17"/>
        <v>12823.229695923736</v>
      </c>
      <c r="BE27" s="25"/>
      <c r="BF27" s="14"/>
    </row>
    <row r="28" spans="1:58" x14ac:dyDescent="0.15">
      <c r="A28" s="13">
        <v>7</v>
      </c>
      <c r="B28" s="52">
        <v>432</v>
      </c>
      <c r="C28" s="26" t="str">
        <f>ＮＳ層間変形角!J45</f>
        <v xml:space="preserve"> 1/1735</v>
      </c>
      <c r="D28" s="26">
        <f t="shared" si="5"/>
        <v>5.7636887608069167E-4</v>
      </c>
      <c r="E28" s="26">
        <f>ＮＳ層間変形角!B45</f>
        <v>4127.04</v>
      </c>
      <c r="F28" s="26">
        <f>ＮＳ層間変形角!E45</f>
        <v>0.247</v>
      </c>
      <c r="G28" s="14">
        <f>ダンパー性能!$C$4*ダンパー性能!$B$27*(1/付加減衰定数!U28+1/ダンパー性能!$C$3)</f>
        <v>0.19742956451201266</v>
      </c>
      <c r="K28" s="13">
        <f t="shared" si="6"/>
        <v>5.7636887608069167E-4</v>
      </c>
      <c r="L28" s="13">
        <f t="shared" si="7"/>
        <v>4127.04</v>
      </c>
      <c r="M28" s="13">
        <f t="shared" si="8"/>
        <v>0.247</v>
      </c>
      <c r="N28" s="25"/>
      <c r="O28" s="25"/>
      <c r="P28" s="25"/>
      <c r="Q28" s="25"/>
      <c r="R28" s="29">
        <f>SQRT(ダンパー性能!$C$14^2+$B28^2)</f>
        <v>537.60952372516613</v>
      </c>
      <c r="S28" s="29">
        <f>ダンパー性能!$C$14/R28</f>
        <v>0.59522755062573762</v>
      </c>
      <c r="T28" s="29">
        <f>R28-ダンパー性能!$C$17-ダンパー性能!$C$20</f>
        <v>301.60952372516613</v>
      </c>
      <c r="U28" s="29">
        <f>ダンパー性能!$C$10*ダンパー性能!$C$22/T28</f>
        <v>13718.685648851113</v>
      </c>
      <c r="V28" s="29">
        <f>(U28*ダンパー性能!$C$3)/(U28+ダンパー性能!$C$3)</f>
        <v>3874.7905512138441</v>
      </c>
      <c r="W28" s="25">
        <f t="shared" si="1"/>
        <v>0</v>
      </c>
      <c r="X28" s="25">
        <f t="shared" si="2"/>
        <v>0</v>
      </c>
      <c r="Y28" s="25">
        <f t="shared" si="3"/>
        <v>0</v>
      </c>
      <c r="Z28" s="25">
        <f t="shared" si="4"/>
        <v>0</v>
      </c>
      <c r="AA28" s="25">
        <f>IFERROR(ダンパー性能!$B$27*ダンパー性能!$C$4*W28,"")</f>
        <v>0</v>
      </c>
      <c r="AB28" s="25">
        <f>IFERROR(ダンパー性能!$B$27*ダンパー性能!$C$4*X28,"")</f>
        <v>0</v>
      </c>
      <c r="AC28" s="25">
        <f>IFERROR(ダンパー性能!$B$27*ダンパー性能!$C$4*Y28,"")</f>
        <v>0</v>
      </c>
      <c r="AD28" s="25">
        <f>IFERROR(ダンパー性能!$B$27*ダンパー性能!$C$4*Z28,"")</f>
        <v>0</v>
      </c>
      <c r="AE28" s="25">
        <f t="shared" si="9"/>
        <v>1019.37888</v>
      </c>
      <c r="AF28" s="25"/>
      <c r="AG28" s="14"/>
      <c r="AI28" s="13">
        <f t="shared" si="10"/>
        <v>1.4039754673760439E-3</v>
      </c>
      <c r="AJ28" s="25">
        <f t="shared" si="11"/>
        <v>10053.046153846155</v>
      </c>
      <c r="AK28" s="25">
        <f t="shared" si="12"/>
        <v>0.60166666666666668</v>
      </c>
      <c r="AL28" s="25">
        <f>ＮＳトラス節点!$M59</f>
        <v>-0.21299999999999999</v>
      </c>
      <c r="AM28" s="25">
        <f>ＮＳトラス節点!$N59</f>
        <v>0.21299999999999999</v>
      </c>
      <c r="AN28" s="25">
        <f>ＮＳトラス節点!$U59</f>
        <v>-0.21099999999999999</v>
      </c>
      <c r="AO28" s="25">
        <f>ＮＳトラス節点!$V59</f>
        <v>0.21099999999999999</v>
      </c>
      <c r="AP28" s="29">
        <f>SQRT(ダンパー性能!$C$14^2+$B28^2)</f>
        <v>537.60952372516613</v>
      </c>
      <c r="AQ28" s="29">
        <f>ダンパー性能!$C$14/AP28</f>
        <v>0.59522755062573762</v>
      </c>
      <c r="AR28" s="29">
        <f>AP28-ダンパー性能!$C$17-ダンパー性能!$C$20</f>
        <v>301.60952372516613</v>
      </c>
      <c r="AS28" s="29">
        <f>ダンパー性能!$C$10*ダンパー性能!$C$22/AR28</f>
        <v>13718.685648851113</v>
      </c>
      <c r="AT28" s="29">
        <f>(AS28*ダンパー性能!$C$3)/(AS28+ダンパー性能!$C$3)</f>
        <v>3874.7905512138441</v>
      </c>
      <c r="AU28" s="25">
        <f>ダンパー性能!$C$4*ダンパー性能!$B$27*(1/付加減衰定数!AS28+1/ダンパー性能!$C$3)</f>
        <v>0.19742956451201266</v>
      </c>
      <c r="AV28" s="25">
        <f t="shared" si="13"/>
        <v>0.20896634044980417</v>
      </c>
      <c r="AW28" s="25">
        <f t="shared" si="14"/>
        <v>0.20896634044980417</v>
      </c>
      <c r="AX28" s="25">
        <f t="shared" si="15"/>
        <v>0.20700421518736467</v>
      </c>
      <c r="AY28" s="25">
        <f t="shared" si="16"/>
        <v>0.20700421518736467</v>
      </c>
      <c r="AZ28" s="25">
        <f>IFERROR(ダンパー性能!$B$27*ダンパー性能!$C$4*AV28,"")</f>
        <v>159.85887662450853</v>
      </c>
      <c r="BA28" s="25">
        <f>IFERROR(ダンパー性能!$B$27*ダンパー性能!$C$4*AW28,"")</f>
        <v>159.85887662450853</v>
      </c>
      <c r="BB28" s="25">
        <f>IFERROR(ダンパー性能!$B$27*ダンパー性能!$C$4*AX28,"")</f>
        <v>158.35785430878542</v>
      </c>
      <c r="BC28" s="25">
        <f>IFERROR(ダンパー性能!$B$27*ダンパー性能!$C$4*AY28,"")</f>
        <v>158.35785430878542</v>
      </c>
      <c r="BD28" s="25">
        <f t="shared" si="17"/>
        <v>12097.165538461541</v>
      </c>
      <c r="BE28" s="25"/>
      <c r="BF28" s="14"/>
    </row>
    <row r="29" spans="1:58" x14ac:dyDescent="0.15">
      <c r="A29" s="13">
        <v>6</v>
      </c>
      <c r="B29" s="52">
        <v>432</v>
      </c>
      <c r="C29" s="26" t="str">
        <f>ＮＳ層間変形角!J46</f>
        <v xml:space="preserve"> 1/1851</v>
      </c>
      <c r="D29" s="26">
        <f t="shared" si="5"/>
        <v>5.4024851431658564E-4</v>
      </c>
      <c r="E29" s="26">
        <f>ＮＳ層間変形角!B46</f>
        <v>4174.5</v>
      </c>
      <c r="F29" s="26">
        <f>ＮＳ層間変形角!E46</f>
        <v>0.23200000000000001</v>
      </c>
      <c r="G29" s="14">
        <f>ダンパー性能!$C$4*ダンパー性能!$B$27*(1/付加減衰定数!U29+1/ダンパー性能!$C$3)</f>
        <v>0.19742956451201266</v>
      </c>
      <c r="K29" s="13">
        <f t="shared" si="6"/>
        <v>5.4024851431658564E-4</v>
      </c>
      <c r="L29" s="13">
        <f t="shared" si="7"/>
        <v>4174.5</v>
      </c>
      <c r="M29" s="13">
        <f t="shared" si="8"/>
        <v>0.23200000000000001</v>
      </c>
      <c r="N29" s="25"/>
      <c r="O29" s="25"/>
      <c r="P29" s="25"/>
      <c r="Q29" s="25"/>
      <c r="R29" s="29">
        <f>SQRT(ダンパー性能!$C$14^2+$B29^2)</f>
        <v>537.60952372516613</v>
      </c>
      <c r="S29" s="29">
        <f>ダンパー性能!$C$14/R29</f>
        <v>0.59522755062573762</v>
      </c>
      <c r="T29" s="29">
        <f>R29-ダンパー性能!$C$17-ダンパー性能!$C$20</f>
        <v>301.60952372516613</v>
      </c>
      <c r="U29" s="29">
        <f>ダンパー性能!$C$10*ダンパー性能!$C$22/T29</f>
        <v>13718.685648851113</v>
      </c>
      <c r="V29" s="29">
        <f>(U29*ダンパー性能!$C$3)/(U29+ダンパー性能!$C$3)</f>
        <v>3874.7905512138441</v>
      </c>
      <c r="W29" s="25">
        <f t="shared" si="1"/>
        <v>0</v>
      </c>
      <c r="X29" s="25">
        <f t="shared" si="2"/>
        <v>0</v>
      </c>
      <c r="Y29" s="25">
        <f t="shared" si="3"/>
        <v>0</v>
      </c>
      <c r="Z29" s="25">
        <f t="shared" si="4"/>
        <v>0</v>
      </c>
      <c r="AA29" s="25">
        <f>IFERROR(ダンパー性能!$B$27*ダンパー性能!$C$4*W29,"")</f>
        <v>0</v>
      </c>
      <c r="AB29" s="25">
        <f>IFERROR(ダンパー性能!$B$27*ダンパー性能!$C$4*X29,"")</f>
        <v>0</v>
      </c>
      <c r="AC29" s="25">
        <f>IFERROR(ダンパー性能!$B$27*ダンパー性能!$C$4*Y29,"")</f>
        <v>0</v>
      </c>
      <c r="AD29" s="25">
        <f>IFERROR(ダンパー性能!$B$27*ダンパー性能!$C$4*Z29,"")</f>
        <v>0</v>
      </c>
      <c r="AE29" s="25">
        <f t="shared" si="9"/>
        <v>968.48400000000004</v>
      </c>
      <c r="AF29" s="25"/>
      <c r="AG29" s="14"/>
      <c r="AI29" s="13">
        <f t="shared" si="10"/>
        <v>1.3159899707711703E-3</v>
      </c>
      <c r="AJ29" s="25">
        <f t="shared" si="11"/>
        <v>10168.653846153848</v>
      </c>
      <c r="AK29" s="25">
        <f t="shared" si="12"/>
        <v>0.56512820512820516</v>
      </c>
      <c r="AL29" s="25">
        <f>ＮＳトラス節点!$M60</f>
        <v>-0.19600000000000001</v>
      </c>
      <c r="AM29" s="25">
        <f>ＮＳトラス節点!$N60</f>
        <v>0.19600000000000001</v>
      </c>
      <c r="AN29" s="25">
        <f>ＮＳトラス節点!$U60</f>
        <v>-0.19500000000000001</v>
      </c>
      <c r="AO29" s="25">
        <f>ＮＳトラス節点!$V60</f>
        <v>0.19500000000000001</v>
      </c>
      <c r="AP29" s="29">
        <f>SQRT(ダンパー性能!$C$14^2+$B29^2)</f>
        <v>537.60952372516613</v>
      </c>
      <c r="AQ29" s="29">
        <f>ダンパー性能!$C$14/AP29</f>
        <v>0.59522755062573762</v>
      </c>
      <c r="AR29" s="29">
        <f>AP29-ダンパー性能!$C$17-ダンパー性能!$C$20</f>
        <v>301.60952372516613</v>
      </c>
      <c r="AS29" s="29">
        <f>ダンパー性能!$C$10*ダンパー性能!$C$22/AR29</f>
        <v>13718.685648851113</v>
      </c>
      <c r="AT29" s="29">
        <f>(AS29*ダンパー性能!$C$3)/(AS29+ダンパー性能!$C$3)</f>
        <v>3874.7905512138441</v>
      </c>
      <c r="AU29" s="25">
        <f>ダンパー性能!$C$4*ダンパー性能!$B$27*(1/付加減衰定数!AS29+1/ダンパー性能!$C$3)</f>
        <v>0.19742956451201266</v>
      </c>
      <c r="AV29" s="25">
        <f t="shared" si="13"/>
        <v>0.19228827571906862</v>
      </c>
      <c r="AW29" s="25">
        <f t="shared" si="14"/>
        <v>0.19228827571906862</v>
      </c>
      <c r="AX29" s="25">
        <f t="shared" si="15"/>
        <v>0.19130721308784887</v>
      </c>
      <c r="AY29" s="25">
        <f t="shared" si="16"/>
        <v>0.19130721308784887</v>
      </c>
      <c r="AZ29" s="25">
        <f>IFERROR(ダンパー性能!$B$27*ダンパー性能!$C$4*AV29,"")</f>
        <v>147.1001869408623</v>
      </c>
      <c r="BA29" s="25">
        <f>IFERROR(ダンパー性能!$B$27*ダンパー性能!$C$4*AW29,"")</f>
        <v>147.1001869408623</v>
      </c>
      <c r="BB29" s="25">
        <f>IFERROR(ダンパー性能!$B$27*ダンパー性能!$C$4*AX29,"")</f>
        <v>146.34967578300075</v>
      </c>
      <c r="BC29" s="25">
        <f>IFERROR(ダンパー性能!$B$27*ダンパー性能!$C$4*AY29,"")</f>
        <v>146.34967578300075</v>
      </c>
      <c r="BD29" s="25">
        <f t="shared" si="17"/>
        <v>11493.186193293888</v>
      </c>
      <c r="BE29" s="25"/>
      <c r="BF29" s="14"/>
    </row>
    <row r="30" spans="1:58" x14ac:dyDescent="0.15">
      <c r="A30" s="13">
        <v>5</v>
      </c>
      <c r="B30" s="52">
        <v>432</v>
      </c>
      <c r="C30" s="26" t="str">
        <f>ＮＳ層間変形角!J47</f>
        <v xml:space="preserve"> 1/2014</v>
      </c>
      <c r="D30" s="26">
        <f t="shared" si="5"/>
        <v>4.965243296921549E-4</v>
      </c>
      <c r="E30" s="26">
        <f>ＮＳ層間変形角!B47</f>
        <v>4220.18</v>
      </c>
      <c r="F30" s="26">
        <f>ＮＳ層間変形角!E47</f>
        <v>0.21299999999999999</v>
      </c>
      <c r="G30" s="14">
        <f>ダンパー性能!$C$4*ダンパー性能!$B$27*(1/付加減衰定数!U30+1/ダンパー性能!$C$3)</f>
        <v>0.19742956451201266</v>
      </c>
      <c r="K30" s="13">
        <f t="shared" si="6"/>
        <v>4.965243296921549E-4</v>
      </c>
      <c r="L30" s="13">
        <f t="shared" si="7"/>
        <v>4220.18</v>
      </c>
      <c r="M30" s="13">
        <f t="shared" si="8"/>
        <v>0.21299999999999999</v>
      </c>
      <c r="N30" s="25"/>
      <c r="O30" s="25"/>
      <c r="P30" s="25"/>
      <c r="Q30" s="25"/>
      <c r="R30" s="29">
        <f>SQRT(ダンパー性能!$C$14^2+$B30^2)</f>
        <v>537.60952372516613</v>
      </c>
      <c r="S30" s="29">
        <f>ダンパー性能!$C$14/R30</f>
        <v>0.59522755062573762</v>
      </c>
      <c r="T30" s="29">
        <f>R30-ダンパー性能!$C$17-ダンパー性能!$C$20</f>
        <v>301.60952372516613</v>
      </c>
      <c r="U30" s="29">
        <f>ダンパー性能!$C$10*ダンパー性能!$C$22/T30</f>
        <v>13718.685648851113</v>
      </c>
      <c r="V30" s="29">
        <f>(U30*ダンパー性能!$C$3)/(U30+ダンパー性能!$C$3)</f>
        <v>3874.7905512138441</v>
      </c>
      <c r="W30" s="25">
        <f t="shared" si="1"/>
        <v>0</v>
      </c>
      <c r="X30" s="25">
        <f t="shared" si="2"/>
        <v>0</v>
      </c>
      <c r="Y30" s="25">
        <f t="shared" si="3"/>
        <v>0</v>
      </c>
      <c r="Z30" s="25">
        <f t="shared" si="4"/>
        <v>0</v>
      </c>
      <c r="AA30" s="25">
        <f>IFERROR(ダンパー性能!$B$27*ダンパー性能!$C$4*W30,"")</f>
        <v>0</v>
      </c>
      <c r="AB30" s="25">
        <f>IFERROR(ダンパー性能!$B$27*ダンパー性能!$C$4*X30,"")</f>
        <v>0</v>
      </c>
      <c r="AC30" s="25">
        <f>IFERROR(ダンパー性能!$B$27*ダンパー性能!$C$4*Y30,"")</f>
        <v>0</v>
      </c>
      <c r="AD30" s="25">
        <f>IFERROR(ダンパー性能!$B$27*ダンパー性能!$C$4*Z30,"")</f>
        <v>0</v>
      </c>
      <c r="AE30" s="25">
        <f t="shared" si="9"/>
        <v>898.89834000000008</v>
      </c>
      <c r="AF30" s="25"/>
      <c r="AG30" s="14"/>
      <c r="AI30" s="13">
        <f t="shared" si="10"/>
        <v>1.2094823415578133E-3</v>
      </c>
      <c r="AJ30" s="25">
        <f t="shared" si="11"/>
        <v>10279.925641025642</v>
      </c>
      <c r="AK30" s="25">
        <f t="shared" si="12"/>
        <v>0.51884615384615385</v>
      </c>
      <c r="AL30" s="25">
        <f>ＮＳトラス節点!$M61</f>
        <v>-0.17599999999999999</v>
      </c>
      <c r="AM30" s="25">
        <f>ＮＳトラス節点!$N61</f>
        <v>0.17599999999999999</v>
      </c>
      <c r="AN30" s="25">
        <f>ＮＳトラス節点!$U61</f>
        <v>-0.17499999999999999</v>
      </c>
      <c r="AO30" s="25">
        <f>ＮＳトラス節点!$V61</f>
        <v>0.17499999999999999</v>
      </c>
      <c r="AP30" s="29">
        <f>SQRT(ダンパー性能!$C$14^2+$B30^2)</f>
        <v>537.60952372516613</v>
      </c>
      <c r="AQ30" s="29">
        <f>ダンパー性能!$C$14/AP30</f>
        <v>0.59522755062573762</v>
      </c>
      <c r="AR30" s="29">
        <f>AP30-ダンパー性能!$C$17-ダンパー性能!$C$20</f>
        <v>301.60952372516613</v>
      </c>
      <c r="AS30" s="29">
        <f>ダンパー性能!$C$10*ダンパー性能!$C$22/AR30</f>
        <v>13718.685648851113</v>
      </c>
      <c r="AT30" s="29">
        <f>(AS30*ダンパー性能!$C$3)/(AS30+ダンパー性能!$C$3)</f>
        <v>3874.7905512138441</v>
      </c>
      <c r="AU30" s="25">
        <f>ダンパー性能!$C$4*ダンパー性能!$B$27*(1/付加減衰定数!AS30+1/ダンパー性能!$C$3)</f>
        <v>0.19742956451201266</v>
      </c>
      <c r="AV30" s="25">
        <f t="shared" si="13"/>
        <v>0.17266702309467385</v>
      </c>
      <c r="AW30" s="25">
        <f t="shared" si="14"/>
        <v>0.17266702309467385</v>
      </c>
      <c r="AX30" s="25">
        <f t="shared" si="15"/>
        <v>0.17168596046345411</v>
      </c>
      <c r="AY30" s="25">
        <f t="shared" si="16"/>
        <v>0.17168596046345411</v>
      </c>
      <c r="AZ30" s="25">
        <f>IFERROR(ダンパー性能!$B$27*ダンパー性能!$C$4*AV30,"")</f>
        <v>132.08996378363145</v>
      </c>
      <c r="BA30" s="25">
        <f>IFERROR(ダンパー性能!$B$27*ダンパー性能!$C$4*AW30,"")</f>
        <v>132.08996378363145</v>
      </c>
      <c r="BB30" s="25">
        <f>IFERROR(ダンパー性能!$B$27*ダンパー性能!$C$4*AX30,"")</f>
        <v>131.33945262576989</v>
      </c>
      <c r="BC30" s="25">
        <f>IFERROR(ダンパー性能!$B$27*ダンパー性能!$C$4*AY30,"")</f>
        <v>131.33945262576989</v>
      </c>
      <c r="BD30" s="25">
        <f t="shared" si="17"/>
        <v>10667.399761341225</v>
      </c>
      <c r="BE30" s="25"/>
      <c r="BF30" s="14"/>
    </row>
    <row r="31" spans="1:58" x14ac:dyDescent="0.15">
      <c r="A31" s="13">
        <v>4</v>
      </c>
      <c r="B31" s="52">
        <v>432</v>
      </c>
      <c r="C31" s="26" t="str">
        <f>ＮＳ層間変形角!J48</f>
        <v xml:space="preserve"> 1/2275</v>
      </c>
      <c r="D31" s="26">
        <f t="shared" si="5"/>
        <v>4.3956043956043956E-4</v>
      </c>
      <c r="E31" s="26">
        <f>ＮＳ層間変形角!B48</f>
        <v>4264.01</v>
      </c>
      <c r="F31" s="26">
        <f>ＮＳ層間変形角!E48</f>
        <v>0.189</v>
      </c>
      <c r="G31" s="14">
        <f>ダンパー性能!$C$4*ダンパー性能!$B$27*(1/付加減衰定数!U31+1/ダンパー性能!$C$3)</f>
        <v>0.19742956451201266</v>
      </c>
      <c r="K31" s="13">
        <f t="shared" si="6"/>
        <v>4.3956043956043956E-4</v>
      </c>
      <c r="L31" s="13">
        <f t="shared" si="7"/>
        <v>4264.01</v>
      </c>
      <c r="M31" s="13">
        <f t="shared" si="8"/>
        <v>0.189</v>
      </c>
      <c r="N31" s="25"/>
      <c r="O31" s="25"/>
      <c r="P31" s="25"/>
      <c r="Q31" s="25"/>
      <c r="R31" s="29">
        <f>SQRT(ダンパー性能!$C$14^2+$B31^2)</f>
        <v>537.60952372516613</v>
      </c>
      <c r="S31" s="29">
        <f>ダンパー性能!$C$14/R31</f>
        <v>0.59522755062573762</v>
      </c>
      <c r="T31" s="29">
        <f>R31-ダンパー性能!$C$17-ダンパー性能!$C$20</f>
        <v>301.60952372516613</v>
      </c>
      <c r="U31" s="29">
        <f>ダンパー性能!$C$10*ダンパー性能!$C$22/T31</f>
        <v>13718.685648851113</v>
      </c>
      <c r="V31" s="29">
        <f>(U31*ダンパー性能!$C$3)/(U31+ダンパー性能!$C$3)</f>
        <v>3874.7905512138441</v>
      </c>
      <c r="W31" s="25">
        <f t="shared" si="1"/>
        <v>0</v>
      </c>
      <c r="X31" s="25">
        <f t="shared" si="2"/>
        <v>0</v>
      </c>
      <c r="Y31" s="25">
        <f t="shared" si="3"/>
        <v>0</v>
      </c>
      <c r="Z31" s="25">
        <f t="shared" si="4"/>
        <v>0</v>
      </c>
      <c r="AA31" s="25">
        <f>IFERROR(ダンパー性能!$B$27*ダンパー性能!$C$4*W31,"")</f>
        <v>0</v>
      </c>
      <c r="AB31" s="25">
        <f>IFERROR(ダンパー性能!$B$27*ダンパー性能!$C$4*X31,"")</f>
        <v>0</v>
      </c>
      <c r="AC31" s="25">
        <f>IFERROR(ダンパー性能!$B$27*ダンパー性能!$C$4*Y31,"")</f>
        <v>0</v>
      </c>
      <c r="AD31" s="25">
        <f>IFERROR(ダンパー性能!$B$27*ダンパー性能!$C$4*Z31,"")</f>
        <v>0</v>
      </c>
      <c r="AE31" s="25">
        <f t="shared" si="9"/>
        <v>805.89789000000007</v>
      </c>
      <c r="AF31" s="25"/>
      <c r="AG31" s="14"/>
      <c r="AI31" s="13">
        <f t="shared" si="10"/>
        <v>1.0707241476472246E-3</v>
      </c>
      <c r="AJ31" s="25">
        <f t="shared" si="11"/>
        <v>10386.691025641026</v>
      </c>
      <c r="AK31" s="25">
        <f t="shared" si="12"/>
        <v>0.46038461538461545</v>
      </c>
      <c r="AL31" s="25">
        <f>ＮＳトラス節点!$M62</f>
        <v>-0.153</v>
      </c>
      <c r="AM31" s="25">
        <f>ＮＳトラス節点!$N62</f>
        <v>0.153</v>
      </c>
      <c r="AN31" s="25">
        <f>ＮＳトラス節点!$U62</f>
        <v>-0.152</v>
      </c>
      <c r="AO31" s="25">
        <f>ＮＳトラス節点!$V62</f>
        <v>0.152</v>
      </c>
      <c r="AP31" s="29">
        <f>SQRT(ダンパー性能!$C$14^2+$B31^2)</f>
        <v>537.60952372516613</v>
      </c>
      <c r="AQ31" s="29">
        <f>ダンパー性能!$C$14/AP31</f>
        <v>0.59522755062573762</v>
      </c>
      <c r="AR31" s="29">
        <f>AP31-ダンパー性能!$C$17-ダンパー性能!$C$20</f>
        <v>301.60952372516613</v>
      </c>
      <c r="AS31" s="29">
        <f>ダンパー性能!$C$10*ダンパー性能!$C$22/AR31</f>
        <v>13718.685648851113</v>
      </c>
      <c r="AT31" s="29">
        <f>(AS31*ダンパー性能!$C$3)/(AS31+ダンパー性能!$C$3)</f>
        <v>3874.7905512138441</v>
      </c>
      <c r="AU31" s="25">
        <f>ダンパー性能!$C$4*ダンパー性能!$B$27*(1/付加減衰定数!AS31+1/ダンパー性能!$C$3)</f>
        <v>0.19742956451201266</v>
      </c>
      <c r="AV31" s="25">
        <f t="shared" si="13"/>
        <v>0.15010258257661988</v>
      </c>
      <c r="AW31" s="25">
        <f t="shared" si="14"/>
        <v>0.15010258257661988</v>
      </c>
      <c r="AX31" s="25">
        <f t="shared" si="15"/>
        <v>0.14912151994540015</v>
      </c>
      <c r="AY31" s="25">
        <f t="shared" si="16"/>
        <v>0.14912151994540015</v>
      </c>
      <c r="AZ31" s="25">
        <f>IFERROR(ダンパー性能!$B$27*ダンパー性能!$C$4*AV31,"")</f>
        <v>114.82820715281596</v>
      </c>
      <c r="BA31" s="25">
        <f>IFERROR(ダンパー性能!$B$27*ダンパー性能!$C$4*AW31,"")</f>
        <v>114.82820715281596</v>
      </c>
      <c r="BB31" s="25">
        <f>IFERROR(ダンパー性能!$B$27*ダンパー性能!$C$4*AX31,"")</f>
        <v>114.07769599495444</v>
      </c>
      <c r="BC31" s="25">
        <f>IFERROR(ダンパー性能!$B$27*ダンパー性能!$C$4*AY31,"")</f>
        <v>114.07769599495444</v>
      </c>
      <c r="BD31" s="25">
        <f t="shared" si="17"/>
        <v>9563.7455059171625</v>
      </c>
      <c r="BE31" s="25"/>
      <c r="BF31" s="14"/>
    </row>
    <row r="32" spans="1:58" x14ac:dyDescent="0.15">
      <c r="A32" s="13">
        <v>3</v>
      </c>
      <c r="B32" s="52">
        <v>432</v>
      </c>
      <c r="C32" s="26" t="str">
        <f>ＮＳ層間変形角!J49</f>
        <v xml:space="preserve"> 1/2562</v>
      </c>
      <c r="D32" s="26">
        <f t="shared" si="5"/>
        <v>3.9032006245120999E-4</v>
      </c>
      <c r="E32" s="26">
        <f>ＮＳ層間変形角!B49</f>
        <v>4306.49</v>
      </c>
      <c r="F32" s="26">
        <f>ＮＳ層間変形角!E49</f>
        <v>0.16800000000000001</v>
      </c>
      <c r="G32" s="14">
        <f>ダンパー性能!$C$4*ダンパー性能!$B$27*(1/付加減衰定数!U32+1/ダンパー性能!$C$3)</f>
        <v>0.19742956451201266</v>
      </c>
      <c r="K32" s="13">
        <f t="shared" si="6"/>
        <v>3.9032006245120999E-4</v>
      </c>
      <c r="L32" s="13">
        <f t="shared" si="7"/>
        <v>4306.49</v>
      </c>
      <c r="M32" s="13">
        <f t="shared" si="8"/>
        <v>0.16800000000000001</v>
      </c>
      <c r="N32" s="25">
        <f>IFERROR(ＮＳトラス節点!$M63,"")</f>
        <v>-0.129</v>
      </c>
      <c r="O32" s="25">
        <f>IFERROR(ＮＳトラス節点!$N63,"")</f>
        <v>0.129</v>
      </c>
      <c r="P32" s="25">
        <f>IFERROR(ＮＳトラス節点!$U63,"")</f>
        <v>-0.128</v>
      </c>
      <c r="Q32" s="25">
        <f>IFERROR(ＮＳトラス節点!$V63,"")</f>
        <v>0.128</v>
      </c>
      <c r="R32" s="29">
        <f>SQRT(ダンパー性能!$C$14^2+$B32^2)</f>
        <v>537.60952372516613</v>
      </c>
      <c r="S32" s="29">
        <f>ダンパー性能!$C$14/R32</f>
        <v>0.59522755062573762</v>
      </c>
      <c r="T32" s="29">
        <f>R32-ダンパー性能!$C$17-ダンパー性能!$C$20</f>
        <v>301.60952372516613</v>
      </c>
      <c r="U32" s="29">
        <f>ダンパー性能!$C$10*ダンパー性能!$C$22/T32</f>
        <v>13718.685648851113</v>
      </c>
      <c r="V32" s="29">
        <f>(U32*ダンパー性能!$C$3)/(U32+ダンパー性能!$C$3)</f>
        <v>3874.7905512138441</v>
      </c>
      <c r="W32" s="25">
        <f t="shared" si="1"/>
        <v>0.12655707942734618</v>
      </c>
      <c r="X32" s="25">
        <f t="shared" si="2"/>
        <v>0.12655707942734618</v>
      </c>
      <c r="Y32" s="25">
        <f t="shared" si="3"/>
        <v>0.12557601679612646</v>
      </c>
      <c r="Z32" s="25">
        <f t="shared" si="4"/>
        <v>0.12557601679612646</v>
      </c>
      <c r="AA32" s="25">
        <f>IFERROR(ダンパー性能!$B$27*ダンパー性能!$C$4*W32,"")</f>
        <v>96.815939364138956</v>
      </c>
      <c r="AB32" s="25">
        <f>IFERROR(ダンパー性能!$B$27*ダンパー性能!$C$4*X32,"")</f>
        <v>96.815939364138956</v>
      </c>
      <c r="AC32" s="25">
        <f>IFERROR(ダンパー性能!$B$27*ダンパー性能!$C$4*Y32,"")</f>
        <v>96.065428206277417</v>
      </c>
      <c r="AD32" s="25">
        <f>IFERROR(ダンパー性能!$B$27*ダンパー性能!$C$4*Z32,"")</f>
        <v>96.065428206277417</v>
      </c>
      <c r="AE32" s="25">
        <f t="shared" si="9"/>
        <v>723.49032</v>
      </c>
      <c r="AF32" s="25"/>
      <c r="AG32" s="14"/>
      <c r="AI32" s="13">
        <f t="shared" si="10"/>
        <v>9.5077963930422958E-4</v>
      </c>
      <c r="AJ32" s="25">
        <f t="shared" si="11"/>
        <v>10490.16794871795</v>
      </c>
      <c r="AK32" s="25">
        <f t="shared" si="12"/>
        <v>0.40923076923076929</v>
      </c>
      <c r="AL32" s="25">
        <f>ＮＳトラス節点!$M63</f>
        <v>-0.129</v>
      </c>
      <c r="AM32" s="25">
        <f>ＮＳトラス節点!$N63</f>
        <v>0.129</v>
      </c>
      <c r="AN32" s="25">
        <f>ＮＳトラス節点!$U63</f>
        <v>-0.128</v>
      </c>
      <c r="AO32" s="25">
        <f>ＮＳトラス節点!$V63</f>
        <v>0.128</v>
      </c>
      <c r="AP32" s="29">
        <f>SQRT(ダンパー性能!$C$14^2+$B32^2)</f>
        <v>537.60952372516613</v>
      </c>
      <c r="AQ32" s="29">
        <f>ダンパー性能!$C$14/AP32</f>
        <v>0.59522755062573762</v>
      </c>
      <c r="AR32" s="29">
        <f>AP32-ダンパー性能!$C$17-ダンパー性能!$C$20</f>
        <v>301.60952372516613</v>
      </c>
      <c r="AS32" s="29">
        <f>ダンパー性能!$C$10*ダンパー性能!$C$22/AR32</f>
        <v>13718.685648851113</v>
      </c>
      <c r="AT32" s="29">
        <f>(AS32*ダンパー性能!$C$3)/(AS32+ダンパー性能!$C$3)</f>
        <v>3874.7905512138441</v>
      </c>
      <c r="AU32" s="25">
        <f>ダンパー性能!$C$4*ダンパー性能!$B$27*(1/付加減衰定数!AS32+1/ダンパー性能!$C$3)</f>
        <v>0.19742956451201266</v>
      </c>
      <c r="AV32" s="25">
        <f t="shared" si="13"/>
        <v>0.12655707942734618</v>
      </c>
      <c r="AW32" s="25">
        <f t="shared" si="14"/>
        <v>0.12655707942734618</v>
      </c>
      <c r="AX32" s="25">
        <f t="shared" si="15"/>
        <v>0.12557601679612646</v>
      </c>
      <c r="AY32" s="25">
        <f t="shared" si="16"/>
        <v>0.12557601679612646</v>
      </c>
      <c r="AZ32" s="25">
        <f>IFERROR(ダンパー性能!$B$27*ダンパー性能!$C$4*AV32,"")</f>
        <v>96.815939364138956</v>
      </c>
      <c r="BA32" s="25">
        <f>IFERROR(ダンパー性能!$B$27*ダンパー性能!$C$4*AW32,"")</f>
        <v>96.815939364138956</v>
      </c>
      <c r="BB32" s="25">
        <f>IFERROR(ダンパー性能!$B$27*ダンパー性能!$C$4*AX32,"")</f>
        <v>96.065428206277417</v>
      </c>
      <c r="BC32" s="25">
        <f>IFERROR(ダンパー性能!$B$27*ダンパー性能!$C$4*AY32,"")</f>
        <v>96.065428206277417</v>
      </c>
      <c r="BD32" s="25">
        <f t="shared" si="17"/>
        <v>8585.7989980276161</v>
      </c>
      <c r="BE32" s="25"/>
      <c r="BF32" s="14"/>
    </row>
    <row r="33" spans="1:58" x14ac:dyDescent="0.15">
      <c r="A33" s="13">
        <v>2</v>
      </c>
      <c r="B33" s="52">
        <v>432</v>
      </c>
      <c r="C33" s="26" t="str">
        <f>ＮＳ層間変形角!J50</f>
        <v xml:space="preserve"> 1/3103</v>
      </c>
      <c r="D33" s="26">
        <f t="shared" si="5"/>
        <v>3.2226877215597811E-4</v>
      </c>
      <c r="E33" s="26">
        <f>ＮＳ層間変形角!B50</f>
        <v>4347.3</v>
      </c>
      <c r="F33" s="26">
        <f>ＮＳ層間変形角!E50</f>
        <v>0.13900000000000001</v>
      </c>
      <c r="G33" s="14">
        <f>ダンパー性能!$C$4*ダンパー性能!$B$27*(1/付加減衰定数!U33+1/ダンパー性能!$C$3)</f>
        <v>0.19742956451201266</v>
      </c>
      <c r="K33" s="13">
        <f t="shared" si="6"/>
        <v>3.2226877215597811E-4</v>
      </c>
      <c r="L33" s="13">
        <f t="shared" si="7"/>
        <v>4347.3</v>
      </c>
      <c r="M33" s="13">
        <f t="shared" si="8"/>
        <v>0.13900000000000001</v>
      </c>
      <c r="N33" s="25">
        <f>IFERROR(ＮＳトラス節点!$M64,"")</f>
        <v>-9.7000000000000003E-2</v>
      </c>
      <c r="O33" s="25">
        <f>IFERROR(ＮＳトラス節点!$N64,"")</f>
        <v>9.7000000000000003E-2</v>
      </c>
      <c r="P33" s="25">
        <f>IFERROR(ＮＳトラス節点!$U64,"")</f>
        <v>-9.7000000000000003E-2</v>
      </c>
      <c r="Q33" s="25">
        <f>IFERROR(ＮＳトラス節点!$V64,"")</f>
        <v>9.7000000000000003E-2</v>
      </c>
      <c r="R33" s="29">
        <f>SQRT(ダンパー性能!$C$14^2+$B33^2)</f>
        <v>537.60952372516613</v>
      </c>
      <c r="S33" s="29">
        <f>ダンパー性能!$C$14/R33</f>
        <v>0.59522755062573762</v>
      </c>
      <c r="T33" s="29">
        <f>R33-ダンパー性能!$C$17-ダンパー性能!$C$20</f>
        <v>301.60952372516613</v>
      </c>
      <c r="U33" s="29">
        <f>ダンパー性能!$C$10*ダンパー性能!$C$22/T33</f>
        <v>13718.685648851113</v>
      </c>
      <c r="V33" s="29">
        <f>(U33*ダンパー性能!$C$3)/(U33+ダンパー性能!$C$3)</f>
        <v>3874.7905512138441</v>
      </c>
      <c r="W33" s="25">
        <f t="shared" si="1"/>
        <v>9.5163075228314575E-2</v>
      </c>
      <c r="X33" s="25">
        <f t="shared" si="2"/>
        <v>9.5163075228314575E-2</v>
      </c>
      <c r="Y33" s="25">
        <f t="shared" si="3"/>
        <v>9.5163075228314575E-2</v>
      </c>
      <c r="Z33" s="25">
        <f t="shared" si="4"/>
        <v>9.5163075228314575E-2</v>
      </c>
      <c r="AA33" s="25">
        <f>IFERROR(ダンパー性能!$B$27*ダンパー性能!$C$4*W33,"")</f>
        <v>72.799582312569612</v>
      </c>
      <c r="AB33" s="25">
        <f>IFERROR(ダンパー性能!$B$27*ダンパー性能!$C$4*X33,"")</f>
        <v>72.799582312569612</v>
      </c>
      <c r="AC33" s="25">
        <f>IFERROR(ダンパー性能!$B$27*ダンパー性能!$C$4*Y33,"")</f>
        <v>72.799582312569612</v>
      </c>
      <c r="AD33" s="25">
        <f>IFERROR(ダンパー性能!$B$27*ダンパー性能!$C$4*Z33,"")</f>
        <v>72.799582312569612</v>
      </c>
      <c r="AE33" s="25">
        <f t="shared" si="9"/>
        <v>604.27470000000005</v>
      </c>
      <c r="AF33" s="25"/>
      <c r="AG33" s="14"/>
      <c r="AI33" s="13">
        <f t="shared" si="10"/>
        <v>7.8501367576456202E-4</v>
      </c>
      <c r="AJ33" s="25">
        <f t="shared" si="11"/>
        <v>10589.576923076924</v>
      </c>
      <c r="AK33" s="25">
        <f t="shared" si="12"/>
        <v>0.33858974358974364</v>
      </c>
      <c r="AL33" s="25">
        <f>ＮＳトラス節点!$M64</f>
        <v>-9.7000000000000003E-2</v>
      </c>
      <c r="AM33" s="25">
        <f>ＮＳトラス節点!$N64</f>
        <v>9.7000000000000003E-2</v>
      </c>
      <c r="AN33" s="25">
        <f>ＮＳトラス節点!$U64</f>
        <v>-9.7000000000000003E-2</v>
      </c>
      <c r="AO33" s="25">
        <f>ＮＳトラス節点!$V64</f>
        <v>9.7000000000000003E-2</v>
      </c>
      <c r="AP33" s="29">
        <f>SQRT(ダンパー性能!$C$14^2+$B33^2)</f>
        <v>537.60952372516613</v>
      </c>
      <c r="AQ33" s="29">
        <f>ダンパー性能!$C$14/AP33</f>
        <v>0.59522755062573762</v>
      </c>
      <c r="AR33" s="29">
        <f>AP33-ダンパー性能!$C$17-ダンパー性能!$C$20</f>
        <v>301.60952372516613</v>
      </c>
      <c r="AS33" s="29">
        <f>ダンパー性能!$C$10*ダンパー性能!$C$22/AR33</f>
        <v>13718.685648851113</v>
      </c>
      <c r="AT33" s="29">
        <f>(AS33*ダンパー性能!$C$3)/(AS33+ダンパー性能!$C$3)</f>
        <v>3874.7905512138441</v>
      </c>
      <c r="AU33" s="25">
        <f>ダンパー性能!$C$4*ダンパー性能!$B$27*(1/付加減衰定数!AS33+1/ダンパー性能!$C$3)</f>
        <v>0.19742956451201266</v>
      </c>
      <c r="AV33" s="25">
        <f t="shared" si="13"/>
        <v>9.5163075228314575E-2</v>
      </c>
      <c r="AW33" s="25">
        <f t="shared" si="14"/>
        <v>9.5163075228314575E-2</v>
      </c>
      <c r="AX33" s="25">
        <f t="shared" si="15"/>
        <v>9.5163075228314575E-2</v>
      </c>
      <c r="AY33" s="25">
        <f t="shared" si="16"/>
        <v>9.5163075228314575E-2</v>
      </c>
      <c r="AZ33" s="25">
        <f>IFERROR(ダンパー性能!$B$27*ダンパー性能!$C$4*AV33,"")</f>
        <v>72.799582312569612</v>
      </c>
      <c r="BA33" s="25">
        <f>IFERROR(ダンパー性能!$B$27*ダンパー性能!$C$4*AW33,"")</f>
        <v>72.799582312569612</v>
      </c>
      <c r="BB33" s="25">
        <f>IFERROR(ダンパー性能!$B$27*ダンパー性能!$C$4*AX33,"")</f>
        <v>72.799582312569612</v>
      </c>
      <c r="BC33" s="25">
        <f>IFERROR(ダンパー性能!$B$27*ダンパー性能!$C$4*AY33,"")</f>
        <v>72.799582312569612</v>
      </c>
      <c r="BD33" s="25">
        <f t="shared" si="17"/>
        <v>7171.0442702169639</v>
      </c>
      <c r="BE33" s="25"/>
      <c r="BF33" s="14"/>
    </row>
    <row r="34" spans="1:58" x14ac:dyDescent="0.15">
      <c r="A34" s="15">
        <v>1</v>
      </c>
      <c r="B34" s="53">
        <v>462</v>
      </c>
      <c r="C34" s="40" t="str">
        <f>ＮＳ層間変形角!J51</f>
        <v xml:space="preserve"> 1/4719</v>
      </c>
      <c r="D34" s="40">
        <f t="shared" si="5"/>
        <v>2.1190930281839374E-4</v>
      </c>
      <c r="E34" s="40">
        <f>ＮＳ層間変形角!B51</f>
        <v>4386.9399999999996</v>
      </c>
      <c r="F34" s="40">
        <f>ＮＳ層間変形角!E51</f>
        <v>9.7000000000000003E-2</v>
      </c>
      <c r="G34" s="16">
        <f>ダンパー性能!$C$4*ダンパー性能!$B$27*(1/付加減衰定数!U34+1/ダンパー性能!$C$3)</f>
        <v>0.20193901003657982</v>
      </c>
      <c r="K34" s="15">
        <f t="shared" si="6"/>
        <v>2.1190930281839374E-4</v>
      </c>
      <c r="L34" s="15">
        <f t="shared" si="7"/>
        <v>4386.9399999999996</v>
      </c>
      <c r="M34" s="15">
        <f t="shared" si="8"/>
        <v>9.7000000000000003E-2</v>
      </c>
      <c r="N34" s="34">
        <f>IFERROR(ＮＳトラス節点!$M65,"")</f>
        <v>-5.6000000000000001E-2</v>
      </c>
      <c r="O34" s="34">
        <f>IFERROR(ＮＳトラス節点!$N65,"")</f>
        <v>5.6000000000000001E-2</v>
      </c>
      <c r="P34" s="34">
        <f>IFERROR(ＮＳトラス節点!$U65,"")</f>
        <v>-5.5E-2</v>
      </c>
      <c r="Q34" s="34">
        <f>IFERROR(ＮＳトラス節点!$V65,"")</f>
        <v>5.5E-2</v>
      </c>
      <c r="R34" s="35">
        <f>SQRT(ダンパー性能!$C$14^2+$B34^2)</f>
        <v>562</v>
      </c>
      <c r="S34" s="35">
        <f>ダンパー性能!$C$14/R34</f>
        <v>0.56939501779359436</v>
      </c>
      <c r="T34" s="35">
        <f>R34-ダンパー性能!$C$17-ダンパー性能!$C$20</f>
        <v>326</v>
      </c>
      <c r="U34" s="35">
        <f>ダンパー性能!$C$10*ダンパー性能!$C$22/T34</f>
        <v>12692.289094126552</v>
      </c>
      <c r="V34" s="35">
        <f>(U34*ダンパー性能!$C$3)/(U34+ダンパー性能!$C$3)</f>
        <v>3788.2636493208347</v>
      </c>
      <c r="W34" s="34">
        <f t="shared" si="1"/>
        <v>5.4891953998016052E-2</v>
      </c>
      <c r="X34" s="34">
        <f t="shared" si="2"/>
        <v>5.4891953998016052E-2</v>
      </c>
      <c r="Y34" s="34">
        <f t="shared" si="3"/>
        <v>5.395844471708558E-2</v>
      </c>
      <c r="Z34" s="34">
        <f t="shared" si="4"/>
        <v>5.391174053376576E-2</v>
      </c>
      <c r="AA34" s="34">
        <f>IFERROR(ダンパー性能!$B$27*ダンパー性能!$C$4*W34,"")</f>
        <v>41.992246612343202</v>
      </c>
      <c r="AB34" s="34">
        <f>IFERROR(ダンパー性能!$B$27*ダンパー性能!$C$4*X34,"")</f>
        <v>41.992246612343202</v>
      </c>
      <c r="AC34" s="34">
        <f>IFERROR(ダンパー性能!$B$27*ダンパー性能!$C$4*Y34,"")</f>
        <v>41.278113682384827</v>
      </c>
      <c r="AD34" s="34">
        <f>IFERROR(ダンパー性能!$B$27*ダンパー性能!$C$4*Z34,"")</f>
        <v>41.242385065694215</v>
      </c>
      <c r="AE34" s="34">
        <f t="shared" si="9"/>
        <v>425.53317999999996</v>
      </c>
      <c r="AF34" s="34"/>
      <c r="AG34" s="16"/>
      <c r="AI34" s="13">
        <f t="shared" si="10"/>
        <v>5.1618932737813861E-4</v>
      </c>
      <c r="AJ34" s="25">
        <f t="shared" si="11"/>
        <v>10686.135897435897</v>
      </c>
      <c r="AK34" s="25">
        <f t="shared" si="12"/>
        <v>0.23628205128205132</v>
      </c>
      <c r="AL34" s="25">
        <f>ＮＳトラス節点!$M65</f>
        <v>-5.6000000000000001E-2</v>
      </c>
      <c r="AM34" s="25">
        <f>ＮＳトラス節点!$N65</f>
        <v>5.6000000000000001E-2</v>
      </c>
      <c r="AN34" s="25">
        <f>ＮＳトラス節点!$U65</f>
        <v>-5.5E-2</v>
      </c>
      <c r="AO34" s="25">
        <f>ＮＳトラス節点!$V65</f>
        <v>5.5E-2</v>
      </c>
      <c r="AP34" s="29">
        <f>SQRT(ダンパー性能!$C$14^2+$B34^2)</f>
        <v>562</v>
      </c>
      <c r="AQ34" s="35">
        <f>ダンパー性能!$C$14/AP34</f>
        <v>0.56939501779359436</v>
      </c>
      <c r="AR34" s="35">
        <f>AP34-ダンパー性能!$C$17-ダンパー性能!$C$20</f>
        <v>326</v>
      </c>
      <c r="AS34" s="35">
        <f>ダンパー性能!$C$10*ダンパー性能!$C$22/AR34</f>
        <v>12692.289094126552</v>
      </c>
      <c r="AT34" s="35">
        <f>(AS34*ダンパー性能!$C$3)/(AS34+ダンパー性能!$C$3)</f>
        <v>3788.2636493208347</v>
      </c>
      <c r="AU34" s="34">
        <f>ダンパー性能!$C$4*ダンパー性能!$B$27*(1/付加減衰定数!AS34+1/ダンパー性能!$C$3)</f>
        <v>0.20193901003657982</v>
      </c>
      <c r="AV34" s="34">
        <f t="shared" si="13"/>
        <v>5.4891953998016052E-2</v>
      </c>
      <c r="AW34" s="34">
        <f t="shared" si="14"/>
        <v>5.4891953998016052E-2</v>
      </c>
      <c r="AX34" s="34">
        <f t="shared" si="15"/>
        <v>5.395844471708558E-2</v>
      </c>
      <c r="AY34" s="34">
        <f t="shared" si="16"/>
        <v>5.391174053376576E-2</v>
      </c>
      <c r="AZ34" s="34">
        <f>IFERROR(ダンパー性能!$B$27*ダンパー性能!$C$4*AV34,"")</f>
        <v>41.992246612343202</v>
      </c>
      <c r="BA34" s="34">
        <f>IFERROR(ダンパー性能!$B$27*ダンパー性能!$C$4*AW34,"")</f>
        <v>41.992246612343202</v>
      </c>
      <c r="BB34" s="34">
        <f>IFERROR(ダンパー性能!$B$27*ダンパー性能!$C$4*AX34,"")</f>
        <v>41.278113682384827</v>
      </c>
      <c r="BC34" s="34">
        <f>IFERROR(ダンパー性能!$B$27*ダンパー性能!$C$4*AY34,"")</f>
        <v>41.242385065694215</v>
      </c>
      <c r="BD34" s="34">
        <f t="shared" si="17"/>
        <v>5049.8842202498363</v>
      </c>
      <c r="BE34" s="34"/>
      <c r="BF34" s="16"/>
    </row>
    <row r="35" spans="1:58" x14ac:dyDescent="0.15">
      <c r="R35" s="28"/>
      <c r="S35" s="28"/>
      <c r="T35" s="28"/>
      <c r="U35" s="28"/>
      <c r="V35" s="28"/>
    </row>
    <row r="36" spans="1:58" x14ac:dyDescent="0.15">
      <c r="R36" s="28"/>
      <c r="S36" s="28"/>
      <c r="T36" s="28"/>
      <c r="U36" s="28"/>
      <c r="V36" s="28"/>
    </row>
    <row r="37" spans="1:58" x14ac:dyDescent="0.15">
      <c r="A37" s="11" t="s">
        <v>1312</v>
      </c>
      <c r="B37" s="30"/>
      <c r="C37" s="31"/>
      <c r="D37" s="31"/>
      <c r="E37" s="31"/>
      <c r="F37" s="31"/>
      <c r="G37" s="51" t="s">
        <v>1354</v>
      </c>
      <c r="K37" s="11">
        <v>400</v>
      </c>
      <c r="L37" s="30"/>
      <c r="M37" s="30"/>
      <c r="N37" s="30" t="s">
        <v>1314</v>
      </c>
      <c r="O37" s="30"/>
      <c r="P37" s="30"/>
      <c r="Q37" s="30"/>
      <c r="R37" s="30" t="s">
        <v>1350</v>
      </c>
      <c r="S37" s="30" t="s">
        <v>1329</v>
      </c>
      <c r="T37" s="30" t="s">
        <v>1351</v>
      </c>
      <c r="U37" s="31" t="s">
        <v>1352</v>
      </c>
      <c r="V37" s="32" t="s">
        <v>1353</v>
      </c>
      <c r="W37" s="31" t="s">
        <v>1357</v>
      </c>
      <c r="X37" s="30"/>
      <c r="Y37" s="30"/>
      <c r="Z37" s="30"/>
      <c r="AA37" s="30" t="s">
        <v>1457</v>
      </c>
      <c r="AB37" s="30"/>
      <c r="AC37" s="30"/>
      <c r="AD37" s="30"/>
      <c r="AE37" s="30" t="s">
        <v>1458</v>
      </c>
      <c r="AF37" s="30"/>
      <c r="AG37" s="12" t="s">
        <v>1451</v>
      </c>
    </row>
    <row r="38" spans="1:58" x14ac:dyDescent="0.15">
      <c r="A38" s="13"/>
      <c r="B38" s="25"/>
      <c r="C38" s="26"/>
      <c r="D38" s="26"/>
      <c r="E38" s="26"/>
      <c r="F38" s="26"/>
      <c r="G38" s="14"/>
      <c r="K38" s="13"/>
      <c r="L38" s="25"/>
      <c r="M38" s="25"/>
      <c r="N38" s="25"/>
      <c r="O38" s="25"/>
      <c r="P38" s="25"/>
      <c r="Q38" s="25"/>
      <c r="R38" s="25" t="s">
        <v>1348</v>
      </c>
      <c r="S38" s="25"/>
      <c r="T38" s="25" t="s">
        <v>1348</v>
      </c>
      <c r="U38" s="26" t="s">
        <v>1349</v>
      </c>
      <c r="V38" s="27" t="s">
        <v>1349</v>
      </c>
      <c r="W38" s="25" t="s">
        <v>1356</v>
      </c>
      <c r="X38" s="25"/>
      <c r="Y38" s="25"/>
      <c r="Z38" s="25"/>
      <c r="AA38" s="25" t="s">
        <v>1459</v>
      </c>
      <c r="AB38" s="25"/>
      <c r="AC38" s="25"/>
      <c r="AD38" s="25"/>
      <c r="AE38" s="25"/>
      <c r="AF38" s="25"/>
      <c r="AG38" s="14" t="s">
        <v>1450</v>
      </c>
    </row>
    <row r="39" spans="1:58" x14ac:dyDescent="0.15">
      <c r="A39" s="13"/>
      <c r="B39" s="25"/>
      <c r="C39" s="26"/>
      <c r="D39" s="26"/>
      <c r="E39" s="26"/>
      <c r="F39" s="26"/>
      <c r="G39" s="14" t="s">
        <v>1336</v>
      </c>
      <c r="K39" s="13"/>
      <c r="L39" s="25"/>
      <c r="M39" s="25"/>
      <c r="N39" s="25"/>
      <c r="O39" s="25"/>
      <c r="P39" s="25"/>
      <c r="Q39" s="25"/>
      <c r="R39" s="25" t="s">
        <v>1341</v>
      </c>
      <c r="S39" s="25" t="s">
        <v>1342</v>
      </c>
      <c r="T39" s="25" t="s">
        <v>1343</v>
      </c>
      <c r="U39" s="26" t="s">
        <v>1344</v>
      </c>
      <c r="V39" s="27" t="s">
        <v>1345</v>
      </c>
      <c r="W39" s="25" t="s">
        <v>1320</v>
      </c>
      <c r="X39" s="25" t="s">
        <v>1321</v>
      </c>
      <c r="Y39" s="25" t="s">
        <v>1322</v>
      </c>
      <c r="Z39" s="25" t="s">
        <v>1323</v>
      </c>
      <c r="AA39" s="25" t="s">
        <v>1320</v>
      </c>
      <c r="AB39" s="25" t="s">
        <v>1321</v>
      </c>
      <c r="AC39" s="25" t="s">
        <v>1322</v>
      </c>
      <c r="AD39" s="25" t="s">
        <v>1323</v>
      </c>
      <c r="AE39" s="25"/>
      <c r="AF39" s="25"/>
      <c r="AG39" s="14"/>
    </row>
    <row r="40" spans="1:58" x14ac:dyDescent="0.15">
      <c r="A40" s="13" t="s">
        <v>1310</v>
      </c>
      <c r="B40" s="25" t="s">
        <v>1324</v>
      </c>
      <c r="C40" s="26"/>
      <c r="D40" s="26"/>
      <c r="E40" s="26"/>
      <c r="F40" s="26"/>
      <c r="G40" s="14" t="s">
        <v>1355</v>
      </c>
      <c r="K40" s="13" t="s">
        <v>1315</v>
      </c>
      <c r="L40" s="25" t="s">
        <v>1453</v>
      </c>
      <c r="M40" s="25" t="s">
        <v>1313</v>
      </c>
      <c r="N40" s="25" t="s">
        <v>1320</v>
      </c>
      <c r="O40" s="25" t="s">
        <v>1321</v>
      </c>
      <c r="P40" s="25" t="s">
        <v>1322</v>
      </c>
      <c r="Q40" s="25" t="s">
        <v>1323</v>
      </c>
      <c r="R40" s="25" t="s">
        <v>1337</v>
      </c>
      <c r="S40" s="25" t="s">
        <v>1338</v>
      </c>
      <c r="T40" s="25" t="s">
        <v>1339</v>
      </c>
      <c r="U40" s="25" t="s">
        <v>1340</v>
      </c>
      <c r="V40" s="25" t="s">
        <v>1347</v>
      </c>
      <c r="W40" s="25" t="s">
        <v>1358</v>
      </c>
      <c r="X40" s="25"/>
      <c r="Y40" s="25"/>
      <c r="Z40" s="25"/>
      <c r="AA40" s="25"/>
      <c r="AB40" s="25"/>
      <c r="AC40" s="25"/>
      <c r="AD40" s="25"/>
      <c r="AE40" s="25" t="s">
        <v>1455</v>
      </c>
      <c r="AF40" s="25" t="s">
        <v>1456</v>
      </c>
      <c r="AG40" s="14" t="s">
        <v>1452</v>
      </c>
    </row>
    <row r="41" spans="1:58" x14ac:dyDescent="0.15">
      <c r="A41" s="13">
        <v>30</v>
      </c>
      <c r="B41" s="52">
        <v>522</v>
      </c>
      <c r="C41" s="26" t="str">
        <f>'ＥＷ層間変形角 '!J22</f>
        <v xml:space="preserve"> 1/1018</v>
      </c>
      <c r="D41" s="26">
        <f t="shared" si="5"/>
        <v>9.8231827111984276E-4</v>
      </c>
      <c r="E41" s="26">
        <f>'ＥＷ層間変形角 '!B22</f>
        <v>1127.8699999999999</v>
      </c>
      <c r="F41" s="26">
        <f>'ＥＷ層間変形角 '!E22</f>
        <v>0.51300000000000001</v>
      </c>
      <c r="G41" s="14">
        <f>ダンパー性能!$C$4*ダンパー性能!$B$28*(1/U41+1/ダンパー性能!$C$3)</f>
        <v>0.25792921355425591</v>
      </c>
      <c r="K41" s="13">
        <f>D41</f>
        <v>9.8231827111984276E-4</v>
      </c>
      <c r="L41" s="13">
        <f t="shared" ref="L41:M41" si="18">E41</f>
        <v>1127.8699999999999</v>
      </c>
      <c r="M41" s="13">
        <f t="shared" si="18"/>
        <v>0.51300000000000001</v>
      </c>
      <c r="N41" s="25" t="str">
        <f>EWトラス節点!F36</f>
        <v/>
      </c>
      <c r="O41" s="25" t="str">
        <f>EWトラス節点!H36</f>
        <v/>
      </c>
      <c r="P41" s="25" t="str">
        <f>EWトラス節点!R36</f>
        <v/>
      </c>
      <c r="Q41" s="25" t="str">
        <f>EWトラス節点!T36</f>
        <v/>
      </c>
      <c r="R41" s="29">
        <f>SQRT(ダンパー性能!$C$15^2+B41^2)</f>
        <v>825.88376906196675</v>
      </c>
      <c r="S41" s="29">
        <f>ダンパー性能!$C$15/R41</f>
        <v>0.7749274461791491</v>
      </c>
      <c r="T41" s="29">
        <f>R41-ダンパー性能!$C$18-ダンパー性能!$C$21</f>
        <v>589.88376906196675</v>
      </c>
      <c r="U41" s="29">
        <f>ダンパー性能!$C$10*ダンパー性能!$C$22/T41</f>
        <v>7014.4093831654418</v>
      </c>
      <c r="V41" s="29">
        <f>(U41*ダンパー性能!$C$3)/(U41+ダンパー性能!$C$3)</f>
        <v>3051.1166097404184</v>
      </c>
      <c r="W41" s="25" t="str">
        <f>IFERROR(N41/SQRT(1+G41^2),"")</f>
        <v/>
      </c>
      <c r="X41" s="25" t="str">
        <f>IFERROR(O41/SQRT(1+G41^2),"")</f>
        <v/>
      </c>
      <c r="Y41" s="25" t="str">
        <f>IFERROR(P41/SQRT(1+G41^2),"")</f>
        <v/>
      </c>
      <c r="Z41" s="25" t="str">
        <f>IFERROR(Q41/SQRT(1+G41^2),"")</f>
        <v/>
      </c>
      <c r="AA41" s="25" t="str">
        <f>IFERROR(ダンパー性能!$B$28*ダンパー性能!$C$4*付加減衰定数!W41,"")</f>
        <v/>
      </c>
      <c r="AB41" s="25" t="str">
        <f>IFERROR(ダンパー性能!$B$28*ダンパー性能!$C$4*付加減衰定数!X41,"")</f>
        <v/>
      </c>
      <c r="AC41" s="25" t="str">
        <f>IFERROR(ダンパー性能!$B$28*ダンパー性能!$C$4*付加減衰定数!Y41,"")</f>
        <v/>
      </c>
      <c r="AD41" s="25" t="str">
        <f>IFERROR(ダンパー性能!$B$28*ダンパー性能!$C$4*付加減衰定数!Z41,"")</f>
        <v/>
      </c>
      <c r="AE41" s="25">
        <f>2*L41*M41</f>
        <v>1157.19462</v>
      </c>
      <c r="AF41" s="25">
        <f>SUM(AE41:AE70)</f>
        <v>60812.313539999988</v>
      </c>
      <c r="AG41" s="33">
        <f>SUM(AA41:AD70)/AF41</f>
        <v>7.376301754694449E-2</v>
      </c>
    </row>
    <row r="42" spans="1:58" x14ac:dyDescent="0.15">
      <c r="A42" s="13">
        <v>29</v>
      </c>
      <c r="B42" s="52">
        <v>402</v>
      </c>
      <c r="C42" s="26" t="str">
        <f>'ＥＷ層間変形角 '!J23</f>
        <v xml:space="preserve"> 1/1019</v>
      </c>
      <c r="D42" s="26">
        <f t="shared" si="5"/>
        <v>9.813542688910696E-4</v>
      </c>
      <c r="E42" s="26">
        <f>'ＥＷ層間変形角 '!B23</f>
        <v>1759.66</v>
      </c>
      <c r="F42" s="26">
        <f>'ＥＷ層間変形角 '!E23</f>
        <v>0.39400000000000002</v>
      </c>
      <c r="G42" s="14">
        <f>ダンパー性能!$C$4*ダンパー性能!$B$28*(1/U42+1/ダンパー性能!$C$3)</f>
        <v>0.24459581908696204</v>
      </c>
      <c r="K42" s="13">
        <f t="shared" ref="K42:K70" si="19">D42</f>
        <v>9.813542688910696E-4</v>
      </c>
      <c r="L42" s="13">
        <f t="shared" ref="L42:L70" si="20">E42</f>
        <v>1759.66</v>
      </c>
      <c r="M42" s="13">
        <f t="shared" ref="M42:M70" si="21">F42</f>
        <v>0.39400000000000002</v>
      </c>
      <c r="N42" s="25" t="str">
        <f>EWトラス節点!F37</f>
        <v/>
      </c>
      <c r="O42" s="25" t="str">
        <f>EWトラス節点!H37</f>
        <v/>
      </c>
      <c r="P42" s="25" t="str">
        <f>EWトラス節点!R37</f>
        <v/>
      </c>
      <c r="Q42" s="25" t="str">
        <f>EWトラス節点!T37</f>
        <v/>
      </c>
      <c r="R42" s="29">
        <f>SQRT(ダンパー性能!$C$15^2+B42^2)</f>
        <v>755.78039138363465</v>
      </c>
      <c r="S42" s="29">
        <f>ダンパー性能!$C$15/R42</f>
        <v>0.8468068334352109</v>
      </c>
      <c r="T42" s="29">
        <f>R42-ダンパー性能!$C$18-ダンパー性能!$C$21</f>
        <v>519.78039138363465</v>
      </c>
      <c r="U42" s="29">
        <f>ダンパー性能!$C$10*ダンパー性能!$C$22/T42</f>
        <v>7960.4508236082174</v>
      </c>
      <c r="V42" s="29">
        <f>(U42*ダンパー性能!$C$3)/(U42+ダンパー性能!$C$3)</f>
        <v>3217.4389184178108</v>
      </c>
      <c r="W42" s="25" t="str">
        <f>IFERROR(N42/SQRT(1+G42^2),"")</f>
        <v/>
      </c>
      <c r="X42" s="25" t="str">
        <f>IFERROR(O42/SQRT(1+G42^2),"")</f>
        <v/>
      </c>
      <c r="Y42" s="25" t="str">
        <f>IFERROR(P42/SQRT(1+G42^2),"")</f>
        <v/>
      </c>
      <c r="Z42" s="25" t="str">
        <f>IFERROR(Q42/SQRT(1+G42^2),"")</f>
        <v/>
      </c>
      <c r="AA42" s="25" t="str">
        <f>IFERROR(ダンパー性能!$B$28*ダンパー性能!$C$4*付加減衰定数!W42,"")</f>
        <v/>
      </c>
      <c r="AB42" s="25" t="str">
        <f>IFERROR(ダンパー性能!$B$28*ダンパー性能!$C$4*付加減衰定数!X42,"")</f>
        <v/>
      </c>
      <c r="AC42" s="25" t="str">
        <f>IFERROR(ダンパー性能!$B$28*ダンパー性能!$C$4*付加減衰定数!Y42,"")</f>
        <v/>
      </c>
      <c r="AD42" s="25" t="str">
        <f>IFERROR(ダンパー性能!$B$28*ダンパー性能!$C$4*付加減衰定数!Z42,"")</f>
        <v/>
      </c>
      <c r="AE42" s="25">
        <f t="shared" ref="AE42:AE70" si="22">2*L42*M42</f>
        <v>1386.6120800000001</v>
      </c>
      <c r="AF42" s="25"/>
      <c r="AG42" s="14"/>
    </row>
    <row r="43" spans="1:58" x14ac:dyDescent="0.15">
      <c r="A43" s="13">
        <v>28</v>
      </c>
      <c r="B43" s="52">
        <v>392</v>
      </c>
      <c r="C43" s="26" t="str">
        <f>'ＥＷ層間変形角 '!J24</f>
        <v xml:space="preserve"> 1/1021</v>
      </c>
      <c r="D43" s="26">
        <f t="shared" si="5"/>
        <v>9.7943192948090111E-4</v>
      </c>
      <c r="E43" s="26">
        <f>'ＥＷ層間変形角 '!B24</f>
        <v>2111.3200000000002</v>
      </c>
      <c r="F43" s="26">
        <f>'ＥＷ層間変形角 '!E24</f>
        <v>0.38400000000000001</v>
      </c>
      <c r="G43" s="14">
        <f>ダンパー性能!$C$4*ダンパー性能!$B$28*(1/U43+1/ダンパー性能!$C$3)</f>
        <v>0.24359325112265418</v>
      </c>
      <c r="K43" s="13">
        <f t="shared" si="19"/>
        <v>9.7943192948090111E-4</v>
      </c>
      <c r="L43" s="13">
        <f t="shared" si="20"/>
        <v>2111.3200000000002</v>
      </c>
      <c r="M43" s="13">
        <f t="shared" si="21"/>
        <v>0.38400000000000001</v>
      </c>
      <c r="N43" s="25">
        <f>EWトラス節点!F38</f>
        <v>-0.48599999999999999</v>
      </c>
      <c r="O43" s="25">
        <f>EWトラス節点!H38</f>
        <v>0.48599999999999999</v>
      </c>
      <c r="P43" s="25">
        <f>EWトラス節点!R38</f>
        <v>-0.48599999999999999</v>
      </c>
      <c r="Q43" s="25">
        <f>EWトラス節点!T38</f>
        <v>0.48599999999999999</v>
      </c>
      <c r="R43" s="29">
        <f>SQRT(ダンパー性能!$C$15^2+B43^2)</f>
        <v>750.50916050372098</v>
      </c>
      <c r="S43" s="29">
        <f>ダンパー性能!$C$15/R43</f>
        <v>0.85275441484345071</v>
      </c>
      <c r="T43" s="29">
        <f>R43-ダンパー性能!$C$18-ダンパー性能!$C$21</f>
        <v>514.50916050372098</v>
      </c>
      <c r="U43" s="29">
        <f>ダンパー性能!$C$10*ダンパー性能!$C$22/T43</f>
        <v>8042.0069501470653</v>
      </c>
      <c r="V43" s="29">
        <f>(U43*ダンパー性能!$C$3)/(U43+ダンパー性能!$C$3)</f>
        <v>3230.6810799795808</v>
      </c>
      <c r="W43" s="25">
        <f t="shared" ref="W43:W70" si="23">IFERROR(ABS(N43/SQRT(1+G43^2)),"")</f>
        <v>0.47219247399697412</v>
      </c>
      <c r="X43" s="25">
        <f t="shared" ref="X43:X70" si="24">IFERROR(ABS(O43/SQRT(1+G43^2)),"")</f>
        <v>0.47219247399697412</v>
      </c>
      <c r="Y43" s="25">
        <f t="shared" ref="Y43:Y70" si="25">IFERROR(ABS(P43/SQRT(1+G43^2)),"")</f>
        <v>0.47219247399697412</v>
      </c>
      <c r="Z43" s="25">
        <f t="shared" ref="Z43:Z70" si="26">IFERROR(ABS(Q43/SQRT(1+G43^2)),"")</f>
        <v>0.47219247399697412</v>
      </c>
      <c r="AA43" s="25">
        <f>IFERROR(ダンパー性能!$B$28*ダンパー性能!$C$4*付加減衰定数!W43,"")</f>
        <v>371.60230646024132</v>
      </c>
      <c r="AB43" s="25">
        <f>IFERROR(ダンパー性能!$B$28*ダンパー性能!$C$4*付加減衰定数!X43,"")</f>
        <v>371.60230646024132</v>
      </c>
      <c r="AC43" s="25">
        <f>IFERROR(ダンパー性能!$B$28*ダンパー性能!$C$4*付加減衰定数!Y43,"")</f>
        <v>371.60230646024132</v>
      </c>
      <c r="AD43" s="25">
        <f>IFERROR(ダンパー性能!$B$28*ダンパー性能!$C$4*付加減衰定数!Z43,"")</f>
        <v>371.60230646024132</v>
      </c>
      <c r="AE43" s="25">
        <f t="shared" si="22"/>
        <v>1621.4937600000001</v>
      </c>
      <c r="AF43" s="25"/>
      <c r="AG43" s="14"/>
    </row>
    <row r="44" spans="1:58" x14ac:dyDescent="0.15">
      <c r="A44" s="13">
        <v>27</v>
      </c>
      <c r="B44" s="52">
        <v>392</v>
      </c>
      <c r="C44" s="26" t="str">
        <f>'ＥＷ層間変形角 '!J25</f>
        <v xml:space="preserve"> 1/980</v>
      </c>
      <c r="D44" s="26">
        <f t="shared" si="5"/>
        <v>1.0204081632653062E-3</v>
      </c>
      <c r="E44" s="26">
        <f>'ＥＷ層間変形角 '!B25</f>
        <v>2374.2399999999998</v>
      </c>
      <c r="F44" s="26">
        <f>'ＥＷ層間変形角 '!E25</f>
        <v>0.4</v>
      </c>
      <c r="G44" s="14">
        <f>ダンパー性能!$C$4*ダンパー性能!$B$28*(1/U44+1/ダンパー性能!$C$3)</f>
        <v>0.24359325112265418</v>
      </c>
      <c r="K44" s="13">
        <f t="shared" si="19"/>
        <v>1.0204081632653062E-3</v>
      </c>
      <c r="L44" s="13">
        <f t="shared" si="20"/>
        <v>2374.2399999999998</v>
      </c>
      <c r="M44" s="13">
        <f t="shared" si="21"/>
        <v>0.4</v>
      </c>
      <c r="N44" s="25">
        <f>EWトラス節点!F39</f>
        <v>-0.49399999999999999</v>
      </c>
      <c r="O44" s="25">
        <f>EWトラス節点!H39</f>
        <v>0.49399999999999999</v>
      </c>
      <c r="P44" s="25">
        <f>EWトラス節点!R39</f>
        <v>-0.49399999999999999</v>
      </c>
      <c r="Q44" s="25">
        <f>EWトラス節点!T39</f>
        <v>0.49399999999999999</v>
      </c>
      <c r="R44" s="29">
        <f>SQRT(ダンパー性能!$C$15^2+B44^2)</f>
        <v>750.50916050372098</v>
      </c>
      <c r="S44" s="29">
        <f>ダンパー性能!$C$15/R44</f>
        <v>0.85275441484345071</v>
      </c>
      <c r="T44" s="29">
        <f>R44-ダンパー性能!$C$18-ダンパー性能!$C$21</f>
        <v>514.50916050372098</v>
      </c>
      <c r="U44" s="29">
        <f>ダンパー性能!$C$10*ダンパー性能!$C$22/T44</f>
        <v>8042.0069501470653</v>
      </c>
      <c r="V44" s="29">
        <f>(U44*ダンパー性能!$C$3)/(U44+ダンパー性能!$C$3)</f>
        <v>3230.6810799795808</v>
      </c>
      <c r="W44" s="25">
        <f t="shared" si="23"/>
        <v>0.47996518961832352</v>
      </c>
      <c r="X44" s="25">
        <f t="shared" si="24"/>
        <v>0.47996518961832352</v>
      </c>
      <c r="Y44" s="25">
        <f t="shared" si="25"/>
        <v>0.47996518961832352</v>
      </c>
      <c r="Z44" s="25">
        <f t="shared" si="26"/>
        <v>0.47996518961832352</v>
      </c>
      <c r="AA44" s="25">
        <f>IFERROR(ダンパー性能!$B$28*ダンパー性能!$C$4*付加減衰定数!W44,"")</f>
        <v>377.71921685464861</v>
      </c>
      <c r="AB44" s="25">
        <f>IFERROR(ダンパー性能!$B$28*ダンパー性能!$C$4*付加減衰定数!X44,"")</f>
        <v>377.71921685464861</v>
      </c>
      <c r="AC44" s="25">
        <f>IFERROR(ダンパー性能!$B$28*ダンパー性能!$C$4*付加減衰定数!Y44,"")</f>
        <v>377.71921685464861</v>
      </c>
      <c r="AD44" s="25">
        <f>IFERROR(ダンパー性能!$B$28*ダンパー性能!$C$4*付加減衰定数!Z44,"")</f>
        <v>377.71921685464861</v>
      </c>
      <c r="AE44" s="25">
        <f t="shared" si="22"/>
        <v>1899.3919999999998</v>
      </c>
      <c r="AF44" s="25"/>
      <c r="AG44" s="14"/>
    </row>
    <row r="45" spans="1:58" x14ac:dyDescent="0.15">
      <c r="A45" s="13">
        <v>26</v>
      </c>
      <c r="B45" s="52">
        <v>392</v>
      </c>
      <c r="C45" s="26" t="str">
        <f>'ＥＷ層間変形角 '!J26</f>
        <v xml:space="preserve"> 1/972</v>
      </c>
      <c r="D45" s="26">
        <f t="shared" si="5"/>
        <v>1.02880658436214E-3</v>
      </c>
      <c r="E45" s="26">
        <f>'ＥＷ層間変形角 '!B26</f>
        <v>2587.06</v>
      </c>
      <c r="F45" s="26">
        <f>'ＥＷ層間変形角 '!E26</f>
        <v>0.40300000000000002</v>
      </c>
      <c r="G45" s="14">
        <f>ダンパー性能!$C$4*ダンパー性能!$B$28*(1/U45+1/ダンパー性能!$C$3)</f>
        <v>0.24359325112265418</v>
      </c>
      <c r="K45" s="13">
        <f t="shared" si="19"/>
        <v>1.02880658436214E-3</v>
      </c>
      <c r="L45" s="13">
        <f t="shared" si="20"/>
        <v>2587.06</v>
      </c>
      <c r="M45" s="13">
        <f t="shared" si="21"/>
        <v>0.40300000000000002</v>
      </c>
      <c r="N45" s="25"/>
      <c r="O45" s="25"/>
      <c r="P45" s="25"/>
      <c r="Q45" s="25"/>
      <c r="R45" s="29">
        <f>SQRT(ダンパー性能!$C$15^2+B45^2)</f>
        <v>750.50916050372098</v>
      </c>
      <c r="S45" s="29">
        <f>ダンパー性能!$C$15/R45</f>
        <v>0.85275441484345071</v>
      </c>
      <c r="T45" s="29">
        <f>R45-ダンパー性能!$C$18-ダンパー性能!$C$21</f>
        <v>514.50916050372098</v>
      </c>
      <c r="U45" s="29">
        <f>ダンパー性能!$C$10*ダンパー性能!$C$22/T45</f>
        <v>8042.0069501470653</v>
      </c>
      <c r="V45" s="29">
        <f>(U45*ダンパー性能!$C$3)/(U45+ダンパー性能!$C$3)</f>
        <v>3230.6810799795808</v>
      </c>
      <c r="W45" s="25">
        <f t="shared" si="23"/>
        <v>0</v>
      </c>
      <c r="X45" s="25">
        <f t="shared" si="24"/>
        <v>0</v>
      </c>
      <c r="Y45" s="25">
        <f t="shared" si="25"/>
        <v>0</v>
      </c>
      <c r="Z45" s="25">
        <f t="shared" si="26"/>
        <v>0</v>
      </c>
      <c r="AA45" s="25">
        <f>IFERROR(ダンパー性能!$B$28*ダンパー性能!$C$4*付加減衰定数!W45,"")</f>
        <v>0</v>
      </c>
      <c r="AB45" s="25">
        <f>IFERROR(ダンパー性能!$B$28*ダンパー性能!$C$4*付加減衰定数!X45,"")</f>
        <v>0</v>
      </c>
      <c r="AC45" s="25">
        <f>IFERROR(ダンパー性能!$B$28*ダンパー性能!$C$4*付加減衰定数!Y45,"")</f>
        <v>0</v>
      </c>
      <c r="AD45" s="25">
        <f>IFERROR(ダンパー性能!$B$28*ダンパー性能!$C$4*付加減衰定数!Z45,"")</f>
        <v>0</v>
      </c>
      <c r="AE45" s="25">
        <f t="shared" si="22"/>
        <v>2085.1703600000001</v>
      </c>
      <c r="AF45" s="25"/>
      <c r="AG45" s="14"/>
    </row>
    <row r="46" spans="1:58" x14ac:dyDescent="0.15">
      <c r="A46" s="13">
        <v>25</v>
      </c>
      <c r="B46" s="52">
        <v>392</v>
      </c>
      <c r="C46" s="26" t="str">
        <f>'ＥＷ層間変形角 '!J27</f>
        <v xml:space="preserve"> 1/978</v>
      </c>
      <c r="D46" s="26">
        <f t="shared" si="5"/>
        <v>1.0224948875255625E-3</v>
      </c>
      <c r="E46" s="26">
        <f>'ＥＷ層間変形角 '!B27</f>
        <v>2767.54</v>
      </c>
      <c r="F46" s="26">
        <f>'ＥＷ層間変形角 '!E27</f>
        <v>0.40100000000000002</v>
      </c>
      <c r="G46" s="14">
        <f>ダンパー性能!$C$4*ダンパー性能!$B$28*(1/U46+1/ダンパー性能!$C$3)</f>
        <v>0.24359325112265418</v>
      </c>
      <c r="K46" s="13">
        <f t="shared" si="19"/>
        <v>1.0224948875255625E-3</v>
      </c>
      <c r="L46" s="13">
        <f t="shared" si="20"/>
        <v>2767.54</v>
      </c>
      <c r="M46" s="13">
        <f t="shared" si="21"/>
        <v>0.40100000000000002</v>
      </c>
      <c r="N46" s="25"/>
      <c r="O46" s="25"/>
      <c r="P46" s="25"/>
      <c r="Q46" s="25"/>
      <c r="R46" s="29">
        <f>SQRT(ダンパー性能!$C$15^2+B46^2)</f>
        <v>750.50916050372098</v>
      </c>
      <c r="S46" s="29">
        <f>ダンパー性能!$C$15/R46</f>
        <v>0.85275441484345071</v>
      </c>
      <c r="T46" s="29">
        <f>R46-ダンパー性能!$C$18-ダンパー性能!$C$21</f>
        <v>514.50916050372098</v>
      </c>
      <c r="U46" s="29">
        <f>ダンパー性能!$C$10*ダンパー性能!$C$22/T46</f>
        <v>8042.0069501470653</v>
      </c>
      <c r="V46" s="29">
        <f>(U46*ダンパー性能!$C$3)/(U46+ダンパー性能!$C$3)</f>
        <v>3230.6810799795808</v>
      </c>
      <c r="W46" s="25">
        <f t="shared" si="23"/>
        <v>0</v>
      </c>
      <c r="X46" s="25">
        <f t="shared" si="24"/>
        <v>0</v>
      </c>
      <c r="Y46" s="25">
        <f t="shared" si="25"/>
        <v>0</v>
      </c>
      <c r="Z46" s="25">
        <f t="shared" si="26"/>
        <v>0</v>
      </c>
      <c r="AA46" s="25">
        <f>IFERROR(ダンパー性能!$B$28*ダンパー性能!$C$4*付加減衰定数!W46,"")</f>
        <v>0</v>
      </c>
      <c r="AB46" s="25">
        <f>IFERROR(ダンパー性能!$B$28*ダンパー性能!$C$4*付加減衰定数!X46,"")</f>
        <v>0</v>
      </c>
      <c r="AC46" s="25">
        <f>IFERROR(ダンパー性能!$B$28*ダンパー性能!$C$4*付加減衰定数!Y46,"")</f>
        <v>0</v>
      </c>
      <c r="AD46" s="25">
        <f>IFERROR(ダンパー性能!$B$28*ダンパー性能!$C$4*付加減衰定数!Z46,"")</f>
        <v>0</v>
      </c>
      <c r="AE46" s="25">
        <f t="shared" si="22"/>
        <v>2219.5670800000003</v>
      </c>
      <c r="AF46" s="25"/>
      <c r="AG46" s="14"/>
    </row>
    <row r="47" spans="1:58" x14ac:dyDescent="0.15">
      <c r="A47" s="13">
        <v>24</v>
      </c>
      <c r="B47" s="52">
        <v>392</v>
      </c>
      <c r="C47" s="26" t="str">
        <f>'ＥＷ層間変形角 '!J28</f>
        <v xml:space="preserve"> 1/989</v>
      </c>
      <c r="D47" s="26">
        <f t="shared" si="5"/>
        <v>1.0111223458038423E-3</v>
      </c>
      <c r="E47" s="26">
        <f>'ＥＷ層間変形角 '!B28</f>
        <v>2925.26</v>
      </c>
      <c r="F47" s="26">
        <f>'ＥＷ層間変形角 '!E28</f>
        <v>0.39600000000000002</v>
      </c>
      <c r="G47" s="14">
        <f>ダンパー性能!$C$4*ダンパー性能!$B$28*(1/U47+1/ダンパー性能!$C$3)</f>
        <v>0.24359325112265418</v>
      </c>
      <c r="K47" s="13">
        <f t="shared" si="19"/>
        <v>1.0111223458038423E-3</v>
      </c>
      <c r="L47" s="13">
        <f t="shared" si="20"/>
        <v>2925.26</v>
      </c>
      <c r="M47" s="13">
        <f t="shared" si="21"/>
        <v>0.39600000000000002</v>
      </c>
      <c r="N47" s="25"/>
      <c r="O47" s="25"/>
      <c r="P47" s="25"/>
      <c r="Q47" s="25"/>
      <c r="R47" s="29">
        <f>SQRT(ダンパー性能!$C$15^2+B47^2)</f>
        <v>750.50916050372098</v>
      </c>
      <c r="S47" s="29">
        <f>ダンパー性能!$C$15/R47</f>
        <v>0.85275441484345071</v>
      </c>
      <c r="T47" s="29">
        <f>R47-ダンパー性能!$C$18-ダンパー性能!$C$21</f>
        <v>514.50916050372098</v>
      </c>
      <c r="U47" s="29">
        <f>ダンパー性能!$C$10*ダンパー性能!$C$22/T47</f>
        <v>8042.0069501470653</v>
      </c>
      <c r="V47" s="29">
        <f>(U47*ダンパー性能!$C$3)/(U47+ダンパー性能!$C$3)</f>
        <v>3230.6810799795808</v>
      </c>
      <c r="W47" s="25">
        <f t="shared" si="23"/>
        <v>0</v>
      </c>
      <c r="X47" s="25">
        <f t="shared" si="24"/>
        <v>0</v>
      </c>
      <c r="Y47" s="25">
        <f t="shared" si="25"/>
        <v>0</v>
      </c>
      <c r="Z47" s="25">
        <f t="shared" si="26"/>
        <v>0</v>
      </c>
      <c r="AA47" s="25">
        <f>IFERROR(ダンパー性能!$B$28*ダンパー性能!$C$4*付加減衰定数!W47,"")</f>
        <v>0</v>
      </c>
      <c r="AB47" s="25">
        <f>IFERROR(ダンパー性能!$B$28*ダンパー性能!$C$4*付加減衰定数!X47,"")</f>
        <v>0</v>
      </c>
      <c r="AC47" s="25">
        <f>IFERROR(ダンパー性能!$B$28*ダンパー性能!$C$4*付加減衰定数!Y47,"")</f>
        <v>0</v>
      </c>
      <c r="AD47" s="25">
        <f>IFERROR(ダンパー性能!$B$28*ダンパー性能!$C$4*付加減衰定数!Z47,"")</f>
        <v>0</v>
      </c>
      <c r="AE47" s="25">
        <f t="shared" si="22"/>
        <v>2316.8059200000002</v>
      </c>
      <c r="AF47" s="25"/>
      <c r="AG47" s="14"/>
    </row>
    <row r="48" spans="1:58" x14ac:dyDescent="0.15">
      <c r="A48" s="13">
        <v>23</v>
      </c>
      <c r="B48" s="52">
        <v>392</v>
      </c>
      <c r="C48" s="26" t="str">
        <f>'ＥＷ層間変形角 '!J29</f>
        <v xml:space="preserve"> 1/1011</v>
      </c>
      <c r="D48" s="26">
        <f t="shared" si="5"/>
        <v>9.8911968348170125E-4</v>
      </c>
      <c r="E48" s="26">
        <f>'ＥＷ層間変形角 '!B29</f>
        <v>3066.06</v>
      </c>
      <c r="F48" s="26">
        <f>'ＥＷ層間変形角 '!E29</f>
        <v>0.38800000000000001</v>
      </c>
      <c r="G48" s="14">
        <f>ダンパー性能!$C$4*ダンパー性能!$B$28*(1/U48+1/ダンパー性能!$C$3)</f>
        <v>0.24359325112265418</v>
      </c>
      <c r="K48" s="13">
        <f t="shared" si="19"/>
        <v>9.8911968348170125E-4</v>
      </c>
      <c r="L48" s="13">
        <f t="shared" si="20"/>
        <v>3066.06</v>
      </c>
      <c r="M48" s="13">
        <f t="shared" si="21"/>
        <v>0.38800000000000001</v>
      </c>
      <c r="N48" s="25"/>
      <c r="O48" s="25"/>
      <c r="P48" s="25"/>
      <c r="Q48" s="25"/>
      <c r="R48" s="29">
        <f>SQRT(ダンパー性能!$C$15^2+B48^2)</f>
        <v>750.50916050372098</v>
      </c>
      <c r="S48" s="29">
        <f>ダンパー性能!$C$15/R48</f>
        <v>0.85275441484345071</v>
      </c>
      <c r="T48" s="29">
        <f>R48-ダンパー性能!$C$18-ダンパー性能!$C$21</f>
        <v>514.50916050372098</v>
      </c>
      <c r="U48" s="29">
        <f>ダンパー性能!$C$10*ダンパー性能!$C$22/T48</f>
        <v>8042.0069501470653</v>
      </c>
      <c r="V48" s="29">
        <f>(U48*ダンパー性能!$C$3)/(U48+ダンパー性能!$C$3)</f>
        <v>3230.6810799795808</v>
      </c>
      <c r="W48" s="25">
        <f t="shared" si="23"/>
        <v>0</v>
      </c>
      <c r="X48" s="25">
        <f t="shared" si="24"/>
        <v>0</v>
      </c>
      <c r="Y48" s="25">
        <f t="shared" si="25"/>
        <v>0</v>
      </c>
      <c r="Z48" s="25">
        <f t="shared" si="26"/>
        <v>0</v>
      </c>
      <c r="AA48" s="25">
        <f>IFERROR(ダンパー性能!$B$28*ダンパー性能!$C$4*付加減衰定数!W48,"")</f>
        <v>0</v>
      </c>
      <c r="AB48" s="25">
        <f>IFERROR(ダンパー性能!$B$28*ダンパー性能!$C$4*付加減衰定数!X48,"")</f>
        <v>0</v>
      </c>
      <c r="AC48" s="25">
        <f>IFERROR(ダンパー性能!$B$28*ダンパー性能!$C$4*付加減衰定数!Y48,"")</f>
        <v>0</v>
      </c>
      <c r="AD48" s="25">
        <f>IFERROR(ダンパー性能!$B$28*ダンパー性能!$C$4*付加減衰定数!Z48,"")</f>
        <v>0</v>
      </c>
      <c r="AE48" s="25">
        <f t="shared" si="22"/>
        <v>2379.2625600000001</v>
      </c>
      <c r="AF48" s="25"/>
      <c r="AG48" s="14"/>
    </row>
    <row r="49" spans="1:33" x14ac:dyDescent="0.15">
      <c r="A49" s="13">
        <v>22</v>
      </c>
      <c r="B49" s="52">
        <v>392</v>
      </c>
      <c r="C49" s="26" t="str">
        <f>'ＥＷ層間変形角 '!J30</f>
        <v xml:space="preserve"> 1/1235</v>
      </c>
      <c r="D49" s="26">
        <f t="shared" si="5"/>
        <v>8.0971659919028337E-4</v>
      </c>
      <c r="E49" s="26">
        <f>'ＥＷ層間変形角 '!B30</f>
        <v>3193.55</v>
      </c>
      <c r="F49" s="26">
        <f>'ＥＷ層間変形角 '!E30</f>
        <v>0.317</v>
      </c>
      <c r="G49" s="14">
        <f>ダンパー性能!$C$4*ダンパー性能!$B$28*(1/U49+1/ダンパー性能!$C$3)</f>
        <v>0.24359325112265418</v>
      </c>
      <c r="K49" s="13">
        <f t="shared" si="19"/>
        <v>8.0971659919028337E-4</v>
      </c>
      <c r="L49" s="13">
        <f t="shared" si="20"/>
        <v>3193.55</v>
      </c>
      <c r="M49" s="13">
        <f t="shared" si="21"/>
        <v>0.317</v>
      </c>
      <c r="N49" s="25"/>
      <c r="O49" s="25"/>
      <c r="P49" s="25"/>
      <c r="Q49" s="25"/>
      <c r="R49" s="29">
        <f>SQRT(ダンパー性能!$C$15^2+B49^2)</f>
        <v>750.50916050372098</v>
      </c>
      <c r="S49" s="29">
        <f>ダンパー性能!$C$15/R49</f>
        <v>0.85275441484345071</v>
      </c>
      <c r="T49" s="29">
        <f>R49-ダンパー性能!$C$18-ダンパー性能!$C$21</f>
        <v>514.50916050372098</v>
      </c>
      <c r="U49" s="29">
        <f>ダンパー性能!$C$10*ダンパー性能!$C$22/T49</f>
        <v>8042.0069501470653</v>
      </c>
      <c r="V49" s="29">
        <f>(U49*ダンパー性能!$C$3)/(U49+ダンパー性能!$C$3)</f>
        <v>3230.6810799795808</v>
      </c>
      <c r="W49" s="25">
        <f t="shared" si="23"/>
        <v>0</v>
      </c>
      <c r="X49" s="25">
        <f t="shared" si="24"/>
        <v>0</v>
      </c>
      <c r="Y49" s="25">
        <f t="shared" si="25"/>
        <v>0</v>
      </c>
      <c r="Z49" s="25">
        <f t="shared" si="26"/>
        <v>0</v>
      </c>
      <c r="AA49" s="25">
        <f>IFERROR(ダンパー性能!$B$28*ダンパー性能!$C$4*付加減衰定数!W49,"")</f>
        <v>0</v>
      </c>
      <c r="AB49" s="25">
        <f>IFERROR(ダンパー性能!$B$28*ダンパー性能!$C$4*付加減衰定数!X49,"")</f>
        <v>0</v>
      </c>
      <c r="AC49" s="25">
        <f>IFERROR(ダンパー性能!$B$28*ダンパー性能!$C$4*付加減衰定数!Y49,"")</f>
        <v>0</v>
      </c>
      <c r="AD49" s="25">
        <f>IFERROR(ダンパー性能!$B$28*ダンパー性能!$C$4*付加減衰定数!Z49,"")</f>
        <v>0</v>
      </c>
      <c r="AE49" s="25">
        <f t="shared" si="22"/>
        <v>2024.7107000000001</v>
      </c>
      <c r="AF49" s="25"/>
      <c r="AG49" s="14"/>
    </row>
    <row r="50" spans="1:33" x14ac:dyDescent="0.15">
      <c r="A50" s="13">
        <v>21</v>
      </c>
      <c r="B50" s="52">
        <v>547</v>
      </c>
      <c r="C50" s="26" t="str">
        <f>'ＥＷ層間変形角 '!J31</f>
        <v xml:space="preserve"> 1/4864</v>
      </c>
      <c r="D50" s="26">
        <f t="shared" si="5"/>
        <v>2.0559210526315788E-4</v>
      </c>
      <c r="E50" s="26">
        <f>'ＥＷ層間変形角 '!B31</f>
        <v>3309.4</v>
      </c>
      <c r="F50" s="26">
        <f>'ＥＷ層間変形角 '!E31</f>
        <v>0.112</v>
      </c>
      <c r="G50" s="14">
        <f>ダンパー性能!$C$4*ダンパー性能!$B$28*(1/U50+1/ダンパー性能!$C$3)</f>
        <v>0.26097695193789427</v>
      </c>
      <c r="K50" s="13">
        <f t="shared" si="19"/>
        <v>2.0559210526315788E-4</v>
      </c>
      <c r="L50" s="13">
        <f t="shared" si="20"/>
        <v>3309.4</v>
      </c>
      <c r="M50" s="13">
        <f t="shared" si="21"/>
        <v>0.112</v>
      </c>
      <c r="N50" s="25"/>
      <c r="O50" s="25"/>
      <c r="P50" s="25"/>
      <c r="Q50" s="25"/>
      <c r="R50" s="29">
        <f>SQRT(ダンパー性能!$C$15^2+B50^2)</f>
        <v>841.90795221330461</v>
      </c>
      <c r="S50" s="29">
        <f>ダンパー性能!$C$15/R50</f>
        <v>0.76017811486100617</v>
      </c>
      <c r="T50" s="29">
        <f>R50-ダンパー性能!$C$18-ダンパー性能!$C$21</f>
        <v>605.90795221330461</v>
      </c>
      <c r="U50" s="29">
        <f>ダンパー性能!$C$10*ダンパー性能!$C$22/T50</f>
        <v>6828.9023597904843</v>
      </c>
      <c r="V50" s="29">
        <f>(U50*ダンパー性能!$C$3)/(U50+ダンパー性能!$C$3)</f>
        <v>3015.4850908058443</v>
      </c>
      <c r="W50" s="25">
        <f t="shared" si="23"/>
        <v>0</v>
      </c>
      <c r="X50" s="25">
        <f t="shared" si="24"/>
        <v>0</v>
      </c>
      <c r="Y50" s="25">
        <f t="shared" si="25"/>
        <v>0</v>
      </c>
      <c r="Z50" s="25">
        <f t="shared" si="26"/>
        <v>0</v>
      </c>
      <c r="AA50" s="25">
        <f>IFERROR(ダンパー性能!$B$28*ダンパー性能!$C$4*付加減衰定数!W50,"")</f>
        <v>0</v>
      </c>
      <c r="AB50" s="25">
        <f>IFERROR(ダンパー性能!$B$28*ダンパー性能!$C$4*付加減衰定数!X50,"")</f>
        <v>0</v>
      </c>
      <c r="AC50" s="25">
        <f>IFERROR(ダンパー性能!$B$28*ダンパー性能!$C$4*付加減衰定数!Y50,"")</f>
        <v>0</v>
      </c>
      <c r="AD50" s="25">
        <f>IFERROR(ダンパー性能!$B$28*ダンパー性能!$C$4*付加減衰定数!Z50,"")</f>
        <v>0</v>
      </c>
      <c r="AE50" s="25">
        <f t="shared" si="22"/>
        <v>741.30560000000003</v>
      </c>
      <c r="AF50" s="25"/>
      <c r="AG50" s="14"/>
    </row>
    <row r="51" spans="1:33" x14ac:dyDescent="0.15">
      <c r="A51" s="13">
        <v>20</v>
      </c>
      <c r="B51" s="52">
        <v>422</v>
      </c>
      <c r="C51" s="26" t="str">
        <f>'ＥＷ層間変形角 '!J32</f>
        <v xml:space="preserve"> 1/1966</v>
      </c>
      <c r="D51" s="26">
        <f t="shared" si="5"/>
        <v>5.0864699898270599E-4</v>
      </c>
      <c r="E51" s="26">
        <f>'ＥＷ層間変形角 '!B32</f>
        <v>3413.03</v>
      </c>
      <c r="F51" s="26">
        <f>'ＥＷ層間変形角 '!E32</f>
        <v>0.214</v>
      </c>
      <c r="G51" s="14">
        <f>ダンパー性能!$C$4*ダンパー性能!$B$28*(1/U51+1/ダンパー性能!$C$3)</f>
        <v>0.24665471428150984</v>
      </c>
      <c r="K51" s="13">
        <f t="shared" si="19"/>
        <v>5.0864699898270599E-4</v>
      </c>
      <c r="L51" s="13">
        <f t="shared" si="20"/>
        <v>3413.03</v>
      </c>
      <c r="M51" s="13">
        <f t="shared" si="21"/>
        <v>0.214</v>
      </c>
      <c r="N51" s="25"/>
      <c r="O51" s="25"/>
      <c r="P51" s="25"/>
      <c r="Q51" s="25"/>
      <c r="R51" s="29">
        <f>SQRT(ダンパー性能!$C$15^2+B51^2)</f>
        <v>766.60550480674215</v>
      </c>
      <c r="S51" s="29">
        <f>ダンパー性能!$C$15/R51</f>
        <v>0.83484920990926248</v>
      </c>
      <c r="T51" s="29">
        <f>R51-ダンパー性能!$C$18-ダンパー性能!$C$21</f>
        <v>530.60550480674215</v>
      </c>
      <c r="U51" s="29">
        <f>ダンパー性能!$C$10*ダンパー性能!$C$22/T51</f>
        <v>7798.0462079681774</v>
      </c>
      <c r="V51" s="29">
        <f>(U51*ダンパー性能!$C$3)/(U51+ダンパー性能!$C$3)</f>
        <v>3190.582064912383</v>
      </c>
      <c r="W51" s="25">
        <f t="shared" si="23"/>
        <v>0</v>
      </c>
      <c r="X51" s="25">
        <f t="shared" si="24"/>
        <v>0</v>
      </c>
      <c r="Y51" s="25">
        <f t="shared" si="25"/>
        <v>0</v>
      </c>
      <c r="Z51" s="25">
        <f t="shared" si="26"/>
        <v>0</v>
      </c>
      <c r="AA51" s="25">
        <f>IFERROR(ダンパー性能!$B$28*ダンパー性能!$C$4*付加減衰定数!W51,"")</f>
        <v>0</v>
      </c>
      <c r="AB51" s="25">
        <f>IFERROR(ダンパー性能!$B$28*ダンパー性能!$C$4*付加減衰定数!X51,"")</f>
        <v>0</v>
      </c>
      <c r="AC51" s="25">
        <f>IFERROR(ダンパー性能!$B$28*ダンパー性能!$C$4*付加減衰定数!Y51,"")</f>
        <v>0</v>
      </c>
      <c r="AD51" s="25">
        <f>IFERROR(ダンパー性能!$B$28*ダンパー性能!$C$4*付加減衰定数!Z51,"")</f>
        <v>0</v>
      </c>
      <c r="AE51" s="25">
        <f t="shared" si="22"/>
        <v>1460.77684</v>
      </c>
      <c r="AF51" s="25"/>
      <c r="AG51" s="14"/>
    </row>
    <row r="52" spans="1:33" x14ac:dyDescent="0.15">
      <c r="A52" s="13">
        <v>19</v>
      </c>
      <c r="B52" s="52">
        <v>422</v>
      </c>
      <c r="C52" s="26" t="str">
        <f>'ＥＷ層間変形角 '!J33</f>
        <v xml:space="preserve"> 1/1714</v>
      </c>
      <c r="D52" s="26">
        <f t="shared" si="5"/>
        <v>5.8343057176196028E-4</v>
      </c>
      <c r="E52" s="26">
        <f>'ＥＷ層間変形角 '!B33</f>
        <v>3509.72</v>
      </c>
      <c r="F52" s="26">
        <f>'ＥＷ層間変形角 '!E33</f>
        <v>0.246</v>
      </c>
      <c r="G52" s="14">
        <f>ダンパー性能!$C$4*ダンパー性能!$B$28*(1/U52+1/ダンパー性能!$C$3)</f>
        <v>0.24665471428150984</v>
      </c>
      <c r="K52" s="13">
        <f t="shared" si="19"/>
        <v>5.8343057176196028E-4</v>
      </c>
      <c r="L52" s="13">
        <f t="shared" si="20"/>
        <v>3509.72</v>
      </c>
      <c r="M52" s="13">
        <f t="shared" si="21"/>
        <v>0.246</v>
      </c>
      <c r="N52" s="25">
        <f>EWトラス節点!F47</f>
        <v>-0.24299999999999999</v>
      </c>
      <c r="O52" s="25">
        <f>EWトラス節点!H47</f>
        <v>0.24299999999999999</v>
      </c>
      <c r="P52" s="25">
        <f>EWトラス節点!R47</f>
        <v>-0.24299999999999999</v>
      </c>
      <c r="Q52" s="25">
        <f>EWトラス節点!T47</f>
        <v>0.24299999999999999</v>
      </c>
      <c r="R52" s="29">
        <f>SQRT(ダンパー性能!$C$15^2+B52^2)</f>
        <v>766.60550480674215</v>
      </c>
      <c r="S52" s="29">
        <f>ダンパー性能!$C$15/R52</f>
        <v>0.83484920990926248</v>
      </c>
      <c r="T52" s="29">
        <f>R52-ダンパー性能!$C$18-ダンパー性能!$C$21</f>
        <v>530.60550480674215</v>
      </c>
      <c r="U52" s="29">
        <f>ダンパー性能!$C$10*ダンパー性能!$C$22/T52</f>
        <v>7798.0462079681774</v>
      </c>
      <c r="V52" s="29">
        <f>(U52*ダンパー性能!$C$3)/(U52+ダンパー性能!$C$3)</f>
        <v>3190.582064912383</v>
      </c>
      <c r="W52" s="25">
        <f t="shared" si="23"/>
        <v>0.23592916321550539</v>
      </c>
      <c r="X52" s="25">
        <f t="shared" si="24"/>
        <v>0.23592916321550539</v>
      </c>
      <c r="Y52" s="25">
        <f t="shared" si="25"/>
        <v>0.23592916321550539</v>
      </c>
      <c r="Z52" s="25">
        <f t="shared" si="26"/>
        <v>0.23592916321550539</v>
      </c>
      <c r="AA52" s="25">
        <f>IFERROR(ダンパー性能!$B$28*ダンパー性能!$C$4*付加減衰定数!W52,"")</f>
        <v>185.66967082300076</v>
      </c>
      <c r="AB52" s="25">
        <f>IFERROR(ダンパー性能!$B$28*ダンパー性能!$C$4*付加減衰定数!X52,"")</f>
        <v>185.66967082300076</v>
      </c>
      <c r="AC52" s="25">
        <f>IFERROR(ダンパー性能!$B$28*ダンパー性能!$C$4*付加減衰定数!Y52,"")</f>
        <v>185.66967082300076</v>
      </c>
      <c r="AD52" s="25">
        <f>IFERROR(ダンパー性能!$B$28*ダンパー性能!$C$4*付加減衰定数!Z52,"")</f>
        <v>185.66967082300076</v>
      </c>
      <c r="AE52" s="25">
        <f t="shared" si="22"/>
        <v>1726.7822399999998</v>
      </c>
      <c r="AF52" s="25"/>
      <c r="AG52" s="14"/>
    </row>
    <row r="53" spans="1:33" x14ac:dyDescent="0.15">
      <c r="A53" s="13">
        <v>18</v>
      </c>
      <c r="B53" s="52">
        <v>422</v>
      </c>
      <c r="C53" s="26" t="str">
        <f>'ＥＷ層間変形角 '!J34</f>
        <v xml:space="preserve"> 1/1721</v>
      </c>
      <c r="D53" s="26">
        <f t="shared" si="5"/>
        <v>5.8105752469494478E-4</v>
      </c>
      <c r="E53" s="26">
        <f>'ＥＷ層間変形角 '!B34</f>
        <v>3600.41</v>
      </c>
      <c r="F53" s="26">
        <f>'ＥＷ層間変形角 '!E34</f>
        <v>0.245</v>
      </c>
      <c r="G53" s="14">
        <f>ダンパー性能!$C$4*ダンパー性能!$B$28*(1/U53+1/ダンパー性能!$C$3)</f>
        <v>0.24665471428150984</v>
      </c>
      <c r="K53" s="13">
        <f t="shared" si="19"/>
        <v>5.8105752469494478E-4</v>
      </c>
      <c r="L53" s="13">
        <f t="shared" si="20"/>
        <v>3600.41</v>
      </c>
      <c r="M53" s="13">
        <f t="shared" si="21"/>
        <v>0.245</v>
      </c>
      <c r="N53" s="25">
        <f>EWトラス節点!F48</f>
        <v>-0.24399999999999999</v>
      </c>
      <c r="O53" s="25">
        <f>EWトラス節点!H48</f>
        <v>0.24399999999999999</v>
      </c>
      <c r="P53" s="25">
        <f>EWトラス節点!R48</f>
        <v>-0.24399999999999999</v>
      </c>
      <c r="Q53" s="25">
        <f>EWトラス節点!T48</f>
        <v>0.24399999999999999</v>
      </c>
      <c r="R53" s="29">
        <f>SQRT(ダンパー性能!$C$15^2+B53^2)</f>
        <v>766.60550480674215</v>
      </c>
      <c r="S53" s="29">
        <f>ダンパー性能!$C$15/R53</f>
        <v>0.83484920990926248</v>
      </c>
      <c r="T53" s="29">
        <f>R53-ダンパー性能!$C$18-ダンパー性能!$C$21</f>
        <v>530.60550480674215</v>
      </c>
      <c r="U53" s="29">
        <f>ダンパー性能!$C$10*ダンパー性能!$C$22/T53</f>
        <v>7798.0462079681774</v>
      </c>
      <c r="V53" s="29">
        <f>(U53*ダンパー性能!$C$3)/(U53+ダンパー性能!$C$3)</f>
        <v>3190.582064912383</v>
      </c>
      <c r="W53" s="25">
        <f t="shared" si="23"/>
        <v>0.23690006512174203</v>
      </c>
      <c r="X53" s="25">
        <f t="shared" si="24"/>
        <v>0.23690006512174203</v>
      </c>
      <c r="Y53" s="25">
        <f t="shared" si="25"/>
        <v>0.23690006512174203</v>
      </c>
      <c r="Z53" s="25">
        <f t="shared" si="26"/>
        <v>0.23690006512174203</v>
      </c>
      <c r="AA53" s="25">
        <f>IFERROR(ダンパー性能!$B$28*ダンパー性能!$C$4*付加減衰定数!W53,"")</f>
        <v>186.43374354243696</v>
      </c>
      <c r="AB53" s="25">
        <f>IFERROR(ダンパー性能!$B$28*ダンパー性能!$C$4*付加減衰定数!X53,"")</f>
        <v>186.43374354243696</v>
      </c>
      <c r="AC53" s="25">
        <f>IFERROR(ダンパー性能!$B$28*ダンパー性能!$C$4*付加減衰定数!Y53,"")</f>
        <v>186.43374354243696</v>
      </c>
      <c r="AD53" s="25">
        <f>IFERROR(ダンパー性能!$B$28*ダンパー性能!$C$4*付加減衰定数!Z53,"")</f>
        <v>186.43374354243696</v>
      </c>
      <c r="AE53" s="25">
        <f t="shared" si="22"/>
        <v>1764.2008999999998</v>
      </c>
      <c r="AF53" s="25"/>
      <c r="AG53" s="14"/>
    </row>
    <row r="54" spans="1:33" x14ac:dyDescent="0.15">
      <c r="A54" s="13">
        <v>17</v>
      </c>
      <c r="B54" s="52">
        <v>422</v>
      </c>
      <c r="C54" s="26" t="str">
        <f>'ＥＷ層間変形角 '!J35</f>
        <v xml:space="preserve"> 1/2225</v>
      </c>
      <c r="D54" s="26">
        <f t="shared" si="5"/>
        <v>4.4943820224719103E-4</v>
      </c>
      <c r="E54" s="26">
        <f>'ＥＷ層間変形角 '!B35</f>
        <v>3685.84</v>
      </c>
      <c r="F54" s="26">
        <f>'ＥＷ層間変形角 '!E35</f>
        <v>0.19</v>
      </c>
      <c r="G54" s="14">
        <f>ダンパー性能!$C$4*ダンパー性能!$B$28*(1/U54+1/ダンパー性能!$C$3)</f>
        <v>0.24665471428150984</v>
      </c>
      <c r="K54" s="13">
        <f t="shared" si="19"/>
        <v>4.4943820224719103E-4</v>
      </c>
      <c r="L54" s="13">
        <f t="shared" si="20"/>
        <v>3685.84</v>
      </c>
      <c r="M54" s="13">
        <f t="shared" si="21"/>
        <v>0.19</v>
      </c>
      <c r="N54" s="25"/>
      <c r="O54" s="25"/>
      <c r="P54" s="25"/>
      <c r="Q54" s="25"/>
      <c r="R54" s="29">
        <f>SQRT(ダンパー性能!$C$15^2+B54^2)</f>
        <v>766.60550480674215</v>
      </c>
      <c r="S54" s="29">
        <f>ダンパー性能!$C$15/R54</f>
        <v>0.83484920990926248</v>
      </c>
      <c r="T54" s="29">
        <f>R54-ダンパー性能!$C$18-ダンパー性能!$C$21</f>
        <v>530.60550480674215</v>
      </c>
      <c r="U54" s="29">
        <f>ダンパー性能!$C$10*ダンパー性能!$C$22/T54</f>
        <v>7798.0462079681774</v>
      </c>
      <c r="V54" s="29">
        <f>(U54*ダンパー性能!$C$3)/(U54+ダンパー性能!$C$3)</f>
        <v>3190.582064912383</v>
      </c>
      <c r="W54" s="25">
        <f t="shared" si="23"/>
        <v>0</v>
      </c>
      <c r="X54" s="25">
        <f t="shared" si="24"/>
        <v>0</v>
      </c>
      <c r="Y54" s="25">
        <f t="shared" si="25"/>
        <v>0</v>
      </c>
      <c r="Z54" s="25">
        <f t="shared" si="26"/>
        <v>0</v>
      </c>
      <c r="AA54" s="25">
        <f>IFERROR(ダンパー性能!$B$28*ダンパー性能!$C$4*付加減衰定数!W54,"")</f>
        <v>0</v>
      </c>
      <c r="AB54" s="25">
        <f>IFERROR(ダンパー性能!$B$28*ダンパー性能!$C$4*付加減衰定数!X54,"")</f>
        <v>0</v>
      </c>
      <c r="AC54" s="25">
        <f>IFERROR(ダンパー性能!$B$28*ダンパー性能!$C$4*付加減衰定数!Y54,"")</f>
        <v>0</v>
      </c>
      <c r="AD54" s="25">
        <f>IFERROR(ダンパー性能!$B$28*ダンパー性能!$C$4*付加減衰定数!Z54,"")</f>
        <v>0</v>
      </c>
      <c r="AE54" s="25">
        <f t="shared" si="22"/>
        <v>1400.6192000000001</v>
      </c>
      <c r="AF54" s="25"/>
      <c r="AG54" s="14"/>
    </row>
    <row r="55" spans="1:33" x14ac:dyDescent="0.15">
      <c r="A55" s="13">
        <v>16</v>
      </c>
      <c r="B55" s="52">
        <v>512</v>
      </c>
      <c r="C55" s="26" t="str">
        <f>'ＥＷ層間変形角 '!J36</f>
        <v xml:space="preserve"> 1/5019</v>
      </c>
      <c r="D55" s="26">
        <f t="shared" si="5"/>
        <v>1.9924287706714485E-4</v>
      </c>
      <c r="E55" s="26">
        <f>'ＥＷ層間変形角 '!B36</f>
        <v>3765.7</v>
      </c>
      <c r="F55" s="26">
        <f>'ＥＷ層間変形角 '!E36</f>
        <v>0.10199999999999999</v>
      </c>
      <c r="G55" s="14">
        <f>ダンパー性能!$C$4*ダンパー性能!$B$28*(1/U55+1/ダンパー性能!$C$3)</f>
        <v>0.25673404613332312</v>
      </c>
      <c r="K55" s="13">
        <f t="shared" si="19"/>
        <v>1.9924287706714485E-4</v>
      </c>
      <c r="L55" s="13">
        <f t="shared" si="20"/>
        <v>3765.7</v>
      </c>
      <c r="M55" s="13">
        <f t="shared" si="21"/>
        <v>0.10199999999999999</v>
      </c>
      <c r="N55" s="25" t="str">
        <f>EWトラス節点!F50</f>
        <v/>
      </c>
      <c r="O55" s="25" t="str">
        <f>EWトラス節点!H50</f>
        <v/>
      </c>
      <c r="P55" s="25" t="str">
        <f>EWトラス節点!R50</f>
        <v/>
      </c>
      <c r="Q55" s="25" t="str">
        <f>EWトラス節点!T50</f>
        <v/>
      </c>
      <c r="R55" s="29">
        <f>SQRT(ダンパー性能!$C$15^2+B55^2)</f>
        <v>819.59990239140461</v>
      </c>
      <c r="S55" s="29">
        <f>ダンパー性能!$C$15/R55</f>
        <v>0.78086880944303039</v>
      </c>
      <c r="T55" s="29">
        <f>R55-ダンパー性能!$C$18-ダンパー性能!$C$21</f>
        <v>583.59990239140461</v>
      </c>
      <c r="U55" s="29">
        <f>ダンパー性能!$C$10*ダンパー性能!$C$22/T55</f>
        <v>7089.9364919876598</v>
      </c>
      <c r="V55" s="29">
        <f>(U55*ダンパー性能!$C$3)/(U55+ダンパー性能!$C$3)</f>
        <v>3065.320394646822</v>
      </c>
      <c r="W55" s="25" t="str">
        <f t="shared" si="23"/>
        <v/>
      </c>
      <c r="X55" s="25" t="str">
        <f t="shared" si="24"/>
        <v/>
      </c>
      <c r="Y55" s="25" t="str">
        <f t="shared" si="25"/>
        <v/>
      </c>
      <c r="Z55" s="25" t="str">
        <f t="shared" si="26"/>
        <v/>
      </c>
      <c r="AA55" s="25" t="str">
        <f>IFERROR(ダンパー性能!$B$28*ダンパー性能!$C$4*付加減衰定数!W55,"")</f>
        <v/>
      </c>
      <c r="AB55" s="25" t="str">
        <f>IFERROR(ダンパー性能!$B$28*ダンパー性能!$C$4*付加減衰定数!X55,"")</f>
        <v/>
      </c>
      <c r="AC55" s="25" t="str">
        <f>IFERROR(ダンパー性能!$B$28*ダンパー性能!$C$4*付加減衰定数!Y55,"")</f>
        <v/>
      </c>
      <c r="AD55" s="25" t="str">
        <f>IFERROR(ダンパー性能!$B$28*ダンパー性能!$C$4*付加減衰定数!Z55,"")</f>
        <v/>
      </c>
      <c r="AE55" s="25">
        <f t="shared" si="22"/>
        <v>768.20279999999991</v>
      </c>
      <c r="AF55" s="25"/>
      <c r="AG55" s="14"/>
    </row>
    <row r="56" spans="1:33" x14ac:dyDescent="0.15">
      <c r="A56" s="13">
        <v>15</v>
      </c>
      <c r="B56" s="52">
        <v>432</v>
      </c>
      <c r="C56" s="26" t="str">
        <f>'ＥＷ層間変形角 '!J37</f>
        <v xml:space="preserve"> 1/1475</v>
      </c>
      <c r="D56" s="26">
        <f t="shared" si="5"/>
        <v>6.779661016949153E-4</v>
      </c>
      <c r="E56" s="26">
        <f>'ＥＷ層間変形角 '!B37</f>
        <v>3839.52</v>
      </c>
      <c r="F56" s="26">
        <f>'ＥＷ層間変形角 '!E37</f>
        <v>0.29299999999999998</v>
      </c>
      <c r="G56" s="14">
        <f>ダンパー性能!$C$4*ダンパー性能!$B$28*(1/U56+1/ダンパー性能!$C$3)</f>
        <v>0.24771028784397861</v>
      </c>
      <c r="K56" s="13">
        <f t="shared" si="19"/>
        <v>6.779661016949153E-4</v>
      </c>
      <c r="L56" s="13">
        <f t="shared" si="20"/>
        <v>3839.52</v>
      </c>
      <c r="M56" s="13">
        <f t="shared" si="21"/>
        <v>0.29299999999999998</v>
      </c>
      <c r="N56" s="25"/>
      <c r="O56" s="25"/>
      <c r="P56" s="25"/>
      <c r="Q56" s="25"/>
      <c r="R56" s="29">
        <f>SQRT(ダンパー性能!$C$15^2+B56^2)</f>
        <v>772.1554247688739</v>
      </c>
      <c r="S56" s="29">
        <f>ダンパー性能!$C$15/R56</f>
        <v>0.82884867407564811</v>
      </c>
      <c r="T56" s="29">
        <f>R56-ダンパー性能!$C$18-ダンパー性能!$C$21</f>
        <v>536.1554247688739</v>
      </c>
      <c r="U56" s="29">
        <f>ダンパー性能!$C$10*ダンパー性能!$C$22/T56</f>
        <v>7717.326084071482</v>
      </c>
      <c r="V56" s="29">
        <f>(U56*ダンパー性能!$C$3)/(U56+ダンパー性能!$C$3)</f>
        <v>3176.9859639755909</v>
      </c>
      <c r="W56" s="25">
        <f t="shared" si="23"/>
        <v>0</v>
      </c>
      <c r="X56" s="25">
        <f t="shared" si="24"/>
        <v>0</v>
      </c>
      <c r="Y56" s="25">
        <f t="shared" si="25"/>
        <v>0</v>
      </c>
      <c r="Z56" s="25">
        <f t="shared" si="26"/>
        <v>0</v>
      </c>
      <c r="AA56" s="25">
        <f>IFERROR(ダンパー性能!$B$28*ダンパー性能!$C$4*付加減衰定数!W56,"")</f>
        <v>0</v>
      </c>
      <c r="AB56" s="25">
        <f>IFERROR(ダンパー性能!$B$28*ダンパー性能!$C$4*付加減衰定数!X56,"")</f>
        <v>0</v>
      </c>
      <c r="AC56" s="25">
        <f>IFERROR(ダンパー性能!$B$28*ダンパー性能!$C$4*付加減衰定数!Y56,"")</f>
        <v>0</v>
      </c>
      <c r="AD56" s="25">
        <f>IFERROR(ダンパー性能!$B$28*ダンパー性能!$C$4*付加減衰定数!Z56,"")</f>
        <v>0</v>
      </c>
      <c r="AE56" s="25">
        <f t="shared" si="22"/>
        <v>2249.9587199999996</v>
      </c>
      <c r="AF56" s="25"/>
      <c r="AG56" s="14"/>
    </row>
    <row r="57" spans="1:33" x14ac:dyDescent="0.15">
      <c r="A57" s="13">
        <v>14</v>
      </c>
      <c r="B57" s="52">
        <v>432</v>
      </c>
      <c r="C57" s="26" t="str">
        <f>'ＥＷ層間変形角 '!J38</f>
        <v xml:space="preserve"> 1/1194</v>
      </c>
      <c r="D57" s="26">
        <f t="shared" si="5"/>
        <v>8.375209380234506E-4</v>
      </c>
      <c r="E57" s="26">
        <f>'ＥＷ層間変形角 '!B38</f>
        <v>3909.09</v>
      </c>
      <c r="F57" s="26">
        <f>'ＥＷ層間変形角 '!E38</f>
        <v>0.36199999999999999</v>
      </c>
      <c r="G57" s="14">
        <f>ダンパー性能!$C$4*ダンパー性能!$B$28*(1/U57+1/ダンパー性能!$C$3)</f>
        <v>0.24771028784397861</v>
      </c>
      <c r="K57" s="13">
        <f t="shared" si="19"/>
        <v>8.375209380234506E-4</v>
      </c>
      <c r="L57" s="13">
        <f t="shared" si="20"/>
        <v>3909.09</v>
      </c>
      <c r="M57" s="13">
        <f t="shared" si="21"/>
        <v>0.36199999999999999</v>
      </c>
      <c r="N57" s="25"/>
      <c r="O57" s="25"/>
      <c r="P57" s="25"/>
      <c r="Q57" s="25"/>
      <c r="R57" s="29">
        <f>SQRT(ダンパー性能!$C$15^2+B57^2)</f>
        <v>772.1554247688739</v>
      </c>
      <c r="S57" s="29">
        <f>ダンパー性能!$C$15/R57</f>
        <v>0.82884867407564811</v>
      </c>
      <c r="T57" s="29">
        <f>R57-ダンパー性能!$C$18-ダンパー性能!$C$21</f>
        <v>536.1554247688739</v>
      </c>
      <c r="U57" s="29">
        <f>ダンパー性能!$C$10*ダンパー性能!$C$22/T57</f>
        <v>7717.326084071482</v>
      </c>
      <c r="V57" s="29">
        <f>(U57*ダンパー性能!$C$3)/(U57+ダンパー性能!$C$3)</f>
        <v>3176.9859639755909</v>
      </c>
      <c r="W57" s="25">
        <f t="shared" si="23"/>
        <v>0</v>
      </c>
      <c r="X57" s="25">
        <f t="shared" si="24"/>
        <v>0</v>
      </c>
      <c r="Y57" s="25">
        <f t="shared" si="25"/>
        <v>0</v>
      </c>
      <c r="Z57" s="25">
        <f t="shared" si="26"/>
        <v>0</v>
      </c>
      <c r="AA57" s="25">
        <f>IFERROR(ダンパー性能!$B$28*ダンパー性能!$C$4*付加減衰定数!W57,"")</f>
        <v>0</v>
      </c>
      <c r="AB57" s="25">
        <f>IFERROR(ダンパー性能!$B$28*ダンパー性能!$C$4*付加減衰定数!X57,"")</f>
        <v>0</v>
      </c>
      <c r="AC57" s="25">
        <f>IFERROR(ダンパー性能!$B$28*ダンパー性能!$C$4*付加減衰定数!Y57,"")</f>
        <v>0</v>
      </c>
      <c r="AD57" s="25">
        <f>IFERROR(ダンパー性能!$B$28*ダンパー性能!$C$4*付加減衰定数!Z57,"")</f>
        <v>0</v>
      </c>
      <c r="AE57" s="25">
        <f t="shared" si="22"/>
        <v>2830.1811600000001</v>
      </c>
      <c r="AF57" s="25"/>
      <c r="AG57" s="14"/>
    </row>
    <row r="58" spans="1:33" x14ac:dyDescent="0.15">
      <c r="A58" s="13">
        <v>13</v>
      </c>
      <c r="B58" s="52">
        <v>392</v>
      </c>
      <c r="C58" s="26" t="str">
        <f>'ＥＷ層間変形角 '!J39</f>
        <v xml:space="preserve"> 1/1215</v>
      </c>
      <c r="D58" s="26">
        <f t="shared" si="5"/>
        <v>8.2304526748971192E-4</v>
      </c>
      <c r="E58" s="26">
        <f>'ＥＷ層間変形角 '!B39</f>
        <v>3975.5</v>
      </c>
      <c r="F58" s="26">
        <f>'ＥＷ層間変形角 '!E39</f>
        <v>0.32300000000000001</v>
      </c>
      <c r="G58" s="14">
        <f>ダンパー性能!$C$4*ダンパー性能!$B$28*(1/U58+1/ダンパー性能!$C$3)</f>
        <v>0.24359325112265418</v>
      </c>
      <c r="K58" s="13">
        <f t="shared" si="19"/>
        <v>8.2304526748971192E-4</v>
      </c>
      <c r="L58" s="13">
        <f t="shared" si="20"/>
        <v>3975.5</v>
      </c>
      <c r="M58" s="13">
        <f t="shared" si="21"/>
        <v>0.32300000000000001</v>
      </c>
      <c r="N58" s="25"/>
      <c r="O58" s="25"/>
      <c r="P58" s="25"/>
      <c r="Q58" s="25"/>
      <c r="R58" s="29">
        <f>SQRT(ダンパー性能!$C$15^2+B58^2)</f>
        <v>750.50916050372098</v>
      </c>
      <c r="S58" s="29">
        <f>ダンパー性能!$C$15/R58</f>
        <v>0.85275441484345071</v>
      </c>
      <c r="T58" s="29">
        <f>R58-ダンパー性能!$C$18-ダンパー性能!$C$21</f>
        <v>514.50916050372098</v>
      </c>
      <c r="U58" s="29">
        <f>ダンパー性能!$C$10*ダンパー性能!$C$22/T58</f>
        <v>8042.0069501470653</v>
      </c>
      <c r="V58" s="29">
        <f>(U58*ダンパー性能!$C$3)/(U58+ダンパー性能!$C$3)</f>
        <v>3230.6810799795808</v>
      </c>
      <c r="W58" s="25">
        <f t="shared" si="23"/>
        <v>0</v>
      </c>
      <c r="X58" s="25">
        <f t="shared" si="24"/>
        <v>0</v>
      </c>
      <c r="Y58" s="25">
        <f t="shared" si="25"/>
        <v>0</v>
      </c>
      <c r="Z58" s="25">
        <f t="shared" si="26"/>
        <v>0</v>
      </c>
      <c r="AA58" s="25">
        <f>IFERROR(ダンパー性能!$B$28*ダンパー性能!$C$4*付加減衰定数!W58,"")</f>
        <v>0</v>
      </c>
      <c r="AB58" s="25">
        <f>IFERROR(ダンパー性能!$B$28*ダンパー性能!$C$4*付加減衰定数!X58,"")</f>
        <v>0</v>
      </c>
      <c r="AC58" s="25">
        <f>IFERROR(ダンパー性能!$B$28*ダンパー性能!$C$4*付加減衰定数!Y58,"")</f>
        <v>0</v>
      </c>
      <c r="AD58" s="25">
        <f>IFERROR(ダンパー性能!$B$28*ダンパー性能!$C$4*付加減衰定数!Z58,"")</f>
        <v>0</v>
      </c>
      <c r="AE58" s="25">
        <f t="shared" si="22"/>
        <v>2568.1730000000002</v>
      </c>
      <c r="AF58" s="25"/>
      <c r="AG58" s="14"/>
    </row>
    <row r="59" spans="1:33" x14ac:dyDescent="0.15">
      <c r="A59" s="13">
        <v>12</v>
      </c>
      <c r="B59" s="52">
        <v>392</v>
      </c>
      <c r="C59" s="26" t="str">
        <f>'ＥＷ層間変形角 '!J40</f>
        <v xml:space="preserve"> 1/1238</v>
      </c>
      <c r="D59" s="26">
        <f t="shared" si="5"/>
        <v>8.0775444264943462E-4</v>
      </c>
      <c r="E59" s="26">
        <f>'ＥＷ層間変形角 '!B40</f>
        <v>4039.2</v>
      </c>
      <c r="F59" s="26">
        <f>'ＥＷ層間変形角 '!E40</f>
        <v>0.317</v>
      </c>
      <c r="G59" s="14">
        <f>ダンパー性能!$C$4*ダンパー性能!$B$28*(1/U59+1/ダンパー性能!$C$3)</f>
        <v>0.24359325112265418</v>
      </c>
      <c r="K59" s="13">
        <f t="shared" si="19"/>
        <v>8.0775444264943462E-4</v>
      </c>
      <c r="L59" s="13">
        <f t="shared" si="20"/>
        <v>4039.2</v>
      </c>
      <c r="M59" s="13">
        <f t="shared" si="21"/>
        <v>0.317</v>
      </c>
      <c r="N59" s="25"/>
      <c r="O59" s="25"/>
      <c r="P59" s="25"/>
      <c r="Q59" s="25"/>
      <c r="R59" s="29">
        <f>SQRT(ダンパー性能!$C$15^2+B59^2)</f>
        <v>750.50916050372098</v>
      </c>
      <c r="S59" s="29">
        <f>ダンパー性能!$C$15/R59</f>
        <v>0.85275441484345071</v>
      </c>
      <c r="T59" s="29">
        <f>R59-ダンパー性能!$C$18-ダンパー性能!$C$21</f>
        <v>514.50916050372098</v>
      </c>
      <c r="U59" s="29">
        <f>ダンパー性能!$C$10*ダンパー性能!$C$22/T59</f>
        <v>8042.0069501470653</v>
      </c>
      <c r="V59" s="29">
        <f>(U59*ダンパー性能!$C$3)/(U59+ダンパー性能!$C$3)</f>
        <v>3230.6810799795808</v>
      </c>
      <c r="W59" s="25">
        <f t="shared" si="23"/>
        <v>0</v>
      </c>
      <c r="X59" s="25">
        <f t="shared" si="24"/>
        <v>0</v>
      </c>
      <c r="Y59" s="25">
        <f t="shared" si="25"/>
        <v>0</v>
      </c>
      <c r="Z59" s="25">
        <f t="shared" si="26"/>
        <v>0</v>
      </c>
      <c r="AA59" s="25">
        <f>IFERROR(ダンパー性能!$B$28*ダンパー性能!$C$4*付加減衰定数!W59,"")</f>
        <v>0</v>
      </c>
      <c r="AB59" s="25">
        <f>IFERROR(ダンパー性能!$B$28*ダンパー性能!$C$4*付加減衰定数!X59,"")</f>
        <v>0</v>
      </c>
      <c r="AC59" s="25">
        <f>IFERROR(ダンパー性能!$B$28*ダンパー性能!$C$4*付加減衰定数!Y59,"")</f>
        <v>0</v>
      </c>
      <c r="AD59" s="25">
        <f>IFERROR(ダンパー性能!$B$28*ダンパー性能!$C$4*付加減衰定数!Z59,"")</f>
        <v>0</v>
      </c>
      <c r="AE59" s="25">
        <f t="shared" si="22"/>
        <v>2560.8528000000001</v>
      </c>
      <c r="AF59" s="25"/>
      <c r="AG59" s="14"/>
    </row>
    <row r="60" spans="1:33" x14ac:dyDescent="0.15">
      <c r="A60" s="13">
        <v>11</v>
      </c>
      <c r="B60" s="52">
        <v>392</v>
      </c>
      <c r="C60" s="26" t="str">
        <f>'ＥＷ層間変形角 '!J41</f>
        <v xml:space="preserve"> 1/1276</v>
      </c>
      <c r="D60" s="26">
        <f t="shared" si="5"/>
        <v>7.836990595611285E-4</v>
      </c>
      <c r="E60" s="26">
        <f>'ＥＷ層間変形角 '!B41</f>
        <v>4100.25</v>
      </c>
      <c r="F60" s="26">
        <f>'ＥＷ層間変形角 '!E41</f>
        <v>0.307</v>
      </c>
      <c r="G60" s="14">
        <f>ダンパー性能!$C$4*ダンパー性能!$B$28*(1/U60+1/ダンパー性能!$C$3)</f>
        <v>0.24359325112265418</v>
      </c>
      <c r="K60" s="13">
        <f t="shared" si="19"/>
        <v>7.836990595611285E-4</v>
      </c>
      <c r="L60" s="13">
        <f t="shared" si="20"/>
        <v>4100.25</v>
      </c>
      <c r="M60" s="13">
        <f t="shared" si="21"/>
        <v>0.307</v>
      </c>
      <c r="N60" s="25"/>
      <c r="O60" s="25"/>
      <c r="P60" s="25"/>
      <c r="Q60" s="25"/>
      <c r="R60" s="29">
        <f>SQRT(ダンパー性能!$C$15^2+B60^2)</f>
        <v>750.50916050372098</v>
      </c>
      <c r="S60" s="29">
        <f>ダンパー性能!$C$15/R60</f>
        <v>0.85275441484345071</v>
      </c>
      <c r="T60" s="29">
        <f>R60-ダンパー性能!$C$18-ダンパー性能!$C$21</f>
        <v>514.50916050372098</v>
      </c>
      <c r="U60" s="29">
        <f>ダンパー性能!$C$10*ダンパー性能!$C$22/T60</f>
        <v>8042.0069501470653</v>
      </c>
      <c r="V60" s="29">
        <f>(U60*ダンパー性能!$C$3)/(U60+ダンパー性能!$C$3)</f>
        <v>3230.6810799795808</v>
      </c>
      <c r="W60" s="25">
        <f t="shared" si="23"/>
        <v>0</v>
      </c>
      <c r="X60" s="25">
        <f t="shared" si="24"/>
        <v>0</v>
      </c>
      <c r="Y60" s="25">
        <f t="shared" si="25"/>
        <v>0</v>
      </c>
      <c r="Z60" s="25">
        <f t="shared" si="26"/>
        <v>0</v>
      </c>
      <c r="AA60" s="25">
        <f>IFERROR(ダンパー性能!$B$28*ダンパー性能!$C$4*付加減衰定数!W60,"")</f>
        <v>0</v>
      </c>
      <c r="AB60" s="25">
        <f>IFERROR(ダンパー性能!$B$28*ダンパー性能!$C$4*付加減衰定数!X60,"")</f>
        <v>0</v>
      </c>
      <c r="AC60" s="25">
        <f>IFERROR(ダンパー性能!$B$28*ダンパー性能!$C$4*付加減衰定数!Y60,"")</f>
        <v>0</v>
      </c>
      <c r="AD60" s="25">
        <f>IFERROR(ダンパー性能!$B$28*ダンパー性能!$C$4*付加減衰定数!Z60,"")</f>
        <v>0</v>
      </c>
      <c r="AE60" s="25">
        <f t="shared" si="22"/>
        <v>2517.5535</v>
      </c>
      <c r="AF60" s="25"/>
      <c r="AG60" s="14"/>
    </row>
    <row r="61" spans="1:33" x14ac:dyDescent="0.15">
      <c r="A61" s="13">
        <v>10</v>
      </c>
      <c r="B61" s="52">
        <v>432</v>
      </c>
      <c r="C61" s="26" t="str">
        <f>'ＥＷ層間変形角 '!J42</f>
        <v xml:space="preserve"> 1/1259</v>
      </c>
      <c r="D61" s="26">
        <f t="shared" si="5"/>
        <v>7.9428117553613975E-4</v>
      </c>
      <c r="E61" s="26">
        <f>'ＥＷ層間変形角 '!B42</f>
        <v>4158.8500000000004</v>
      </c>
      <c r="F61" s="26">
        <f>'ＥＷ層間変形角 '!E42</f>
        <v>0.34300000000000003</v>
      </c>
      <c r="G61" s="14">
        <f>ダンパー性能!$C$4*ダンパー性能!$B$28*(1/U61+1/ダンパー性能!$C$3)</f>
        <v>0.24771028784397861</v>
      </c>
      <c r="K61" s="13">
        <f t="shared" si="19"/>
        <v>7.9428117553613975E-4</v>
      </c>
      <c r="L61" s="13">
        <f t="shared" si="20"/>
        <v>4158.8500000000004</v>
      </c>
      <c r="M61" s="13">
        <f t="shared" si="21"/>
        <v>0.34300000000000003</v>
      </c>
      <c r="N61" s="25"/>
      <c r="O61" s="25"/>
      <c r="P61" s="25"/>
      <c r="Q61" s="25"/>
      <c r="R61" s="29">
        <f>SQRT(ダンパー性能!$C$15^2+B61^2)</f>
        <v>772.1554247688739</v>
      </c>
      <c r="S61" s="29">
        <f>ダンパー性能!$C$15/R61</f>
        <v>0.82884867407564811</v>
      </c>
      <c r="T61" s="29">
        <f>R61-ダンパー性能!$C$18-ダンパー性能!$C$21</f>
        <v>536.1554247688739</v>
      </c>
      <c r="U61" s="29">
        <f>ダンパー性能!$C$10*ダンパー性能!$C$22/T61</f>
        <v>7717.326084071482</v>
      </c>
      <c r="V61" s="29">
        <f>(U61*ダンパー性能!$C$3)/(U61+ダンパー性能!$C$3)</f>
        <v>3176.9859639755909</v>
      </c>
      <c r="W61" s="25">
        <f t="shared" si="23"/>
        <v>0</v>
      </c>
      <c r="X61" s="25">
        <f t="shared" si="24"/>
        <v>0</v>
      </c>
      <c r="Y61" s="25">
        <f t="shared" si="25"/>
        <v>0</v>
      </c>
      <c r="Z61" s="25">
        <f t="shared" si="26"/>
        <v>0</v>
      </c>
      <c r="AA61" s="25">
        <f>IFERROR(ダンパー性能!$B$28*ダンパー性能!$C$4*付加減衰定数!W61,"")</f>
        <v>0</v>
      </c>
      <c r="AB61" s="25">
        <f>IFERROR(ダンパー性能!$B$28*ダンパー性能!$C$4*付加減衰定数!X61,"")</f>
        <v>0</v>
      </c>
      <c r="AC61" s="25">
        <f>IFERROR(ダンパー性能!$B$28*ダンパー性能!$C$4*付加減衰定数!Y61,"")</f>
        <v>0</v>
      </c>
      <c r="AD61" s="25">
        <f>IFERROR(ダンパー性能!$B$28*ダンパー性能!$C$4*付加減衰定数!Z61,"")</f>
        <v>0</v>
      </c>
      <c r="AE61" s="25">
        <f t="shared" si="22"/>
        <v>2852.9711000000007</v>
      </c>
      <c r="AF61" s="25"/>
      <c r="AG61" s="14"/>
    </row>
    <row r="62" spans="1:33" x14ac:dyDescent="0.15">
      <c r="A62" s="13">
        <v>9</v>
      </c>
      <c r="B62" s="52">
        <v>432</v>
      </c>
      <c r="C62" s="26" t="str">
        <f>'ＥＷ層間変形角 '!J43</f>
        <v xml:space="preserve"> 1/1279</v>
      </c>
      <c r="D62" s="26">
        <f t="shared" si="5"/>
        <v>7.8186082877247849E-4</v>
      </c>
      <c r="E62" s="26">
        <f>'ＥＷ層間変形角 '!B43</f>
        <v>4215.04</v>
      </c>
      <c r="F62" s="26">
        <f>'ＥＷ層間変形角 '!E43</f>
        <v>0.33800000000000002</v>
      </c>
      <c r="G62" s="14">
        <f>ダンパー性能!$C$4*ダンパー性能!$B$28*(1/U62+1/ダンパー性能!$C$3)</f>
        <v>0.24771028784397861</v>
      </c>
      <c r="K62" s="13">
        <f t="shared" si="19"/>
        <v>7.8186082877247849E-4</v>
      </c>
      <c r="L62" s="13">
        <f t="shared" si="20"/>
        <v>4215.04</v>
      </c>
      <c r="M62" s="13">
        <f t="shared" si="21"/>
        <v>0.33800000000000002</v>
      </c>
      <c r="N62" s="25"/>
      <c r="O62" s="25"/>
      <c r="P62" s="25"/>
      <c r="Q62" s="25"/>
      <c r="R62" s="29">
        <f>SQRT(ダンパー性能!$C$15^2+B62^2)</f>
        <v>772.1554247688739</v>
      </c>
      <c r="S62" s="29">
        <f>ダンパー性能!$C$15/R62</f>
        <v>0.82884867407564811</v>
      </c>
      <c r="T62" s="29">
        <f>R62-ダンパー性能!$C$18-ダンパー性能!$C$21</f>
        <v>536.1554247688739</v>
      </c>
      <c r="U62" s="29">
        <f>ダンパー性能!$C$10*ダンパー性能!$C$22/T62</f>
        <v>7717.326084071482</v>
      </c>
      <c r="V62" s="29">
        <f>(U62*ダンパー性能!$C$3)/(U62+ダンパー性能!$C$3)</f>
        <v>3176.9859639755909</v>
      </c>
      <c r="W62" s="25">
        <f t="shared" si="23"/>
        <v>0</v>
      </c>
      <c r="X62" s="25">
        <f t="shared" si="24"/>
        <v>0</v>
      </c>
      <c r="Y62" s="25">
        <f t="shared" si="25"/>
        <v>0</v>
      </c>
      <c r="Z62" s="25">
        <f t="shared" si="26"/>
        <v>0</v>
      </c>
      <c r="AA62" s="25">
        <f>IFERROR(ダンパー性能!$B$28*ダンパー性能!$C$4*付加減衰定数!W62,"")</f>
        <v>0</v>
      </c>
      <c r="AB62" s="25">
        <f>IFERROR(ダンパー性能!$B$28*ダンパー性能!$C$4*付加減衰定数!X62,"")</f>
        <v>0</v>
      </c>
      <c r="AC62" s="25">
        <f>IFERROR(ダンパー性能!$B$28*ダンパー性能!$C$4*付加減衰定数!Y62,"")</f>
        <v>0</v>
      </c>
      <c r="AD62" s="25">
        <f>IFERROR(ダンパー性能!$B$28*ダンパー性能!$C$4*付加減衰定数!Z62,"")</f>
        <v>0</v>
      </c>
      <c r="AE62" s="25">
        <f t="shared" si="22"/>
        <v>2849.3670400000001</v>
      </c>
      <c r="AF62" s="25"/>
      <c r="AG62" s="14"/>
    </row>
    <row r="63" spans="1:33" x14ac:dyDescent="0.15">
      <c r="A63" s="13">
        <v>8</v>
      </c>
      <c r="B63" s="52">
        <v>432</v>
      </c>
      <c r="C63" s="26" t="str">
        <f>'ＥＷ層間変形角 '!J44</f>
        <v xml:space="preserve"> 1/1320</v>
      </c>
      <c r="D63" s="26">
        <f t="shared" si="5"/>
        <v>7.5757575757575758E-4</v>
      </c>
      <c r="E63" s="26">
        <f>'ＥＷ層間変形角 '!B44</f>
        <v>4268.97</v>
      </c>
      <c r="F63" s="26">
        <f>'ＥＷ層間変形角 '!E44</f>
        <v>0.32700000000000001</v>
      </c>
      <c r="G63" s="14">
        <f>ダンパー性能!$C$4*ダンパー性能!$B$28*(1/U63+1/ダンパー性能!$C$3)</f>
        <v>0.24771028784397861</v>
      </c>
      <c r="K63" s="13">
        <f t="shared" si="19"/>
        <v>7.5757575757575758E-4</v>
      </c>
      <c r="L63" s="13">
        <f t="shared" si="20"/>
        <v>4268.97</v>
      </c>
      <c r="M63" s="13">
        <f t="shared" si="21"/>
        <v>0.32700000000000001</v>
      </c>
      <c r="N63" s="25"/>
      <c r="O63" s="25"/>
      <c r="P63" s="25"/>
      <c r="Q63" s="25"/>
      <c r="R63" s="29">
        <f>SQRT(ダンパー性能!$C$15^2+B63^2)</f>
        <v>772.1554247688739</v>
      </c>
      <c r="S63" s="29">
        <f>ダンパー性能!$C$15/R63</f>
        <v>0.82884867407564811</v>
      </c>
      <c r="T63" s="29">
        <f>R63-ダンパー性能!$C$18-ダンパー性能!$C$21</f>
        <v>536.1554247688739</v>
      </c>
      <c r="U63" s="29">
        <f>ダンパー性能!$C$10*ダンパー性能!$C$22/T63</f>
        <v>7717.326084071482</v>
      </c>
      <c r="V63" s="29">
        <f>(U63*ダンパー性能!$C$3)/(U63+ダンパー性能!$C$3)</f>
        <v>3176.9859639755909</v>
      </c>
      <c r="W63" s="25">
        <f t="shared" si="23"/>
        <v>0</v>
      </c>
      <c r="X63" s="25">
        <f t="shared" si="24"/>
        <v>0</v>
      </c>
      <c r="Y63" s="25">
        <f t="shared" si="25"/>
        <v>0</v>
      </c>
      <c r="Z63" s="25">
        <f t="shared" si="26"/>
        <v>0</v>
      </c>
      <c r="AA63" s="25">
        <f>IFERROR(ダンパー性能!$B$28*ダンパー性能!$C$4*付加減衰定数!W63,"")</f>
        <v>0</v>
      </c>
      <c r="AB63" s="25">
        <f>IFERROR(ダンパー性能!$B$28*ダンパー性能!$C$4*付加減衰定数!X63,"")</f>
        <v>0</v>
      </c>
      <c r="AC63" s="25">
        <f>IFERROR(ダンパー性能!$B$28*ダンパー性能!$C$4*付加減衰定数!Y63,"")</f>
        <v>0</v>
      </c>
      <c r="AD63" s="25">
        <f>IFERROR(ダンパー性能!$B$28*ダンパー性能!$C$4*付加減衰定数!Z63,"")</f>
        <v>0</v>
      </c>
      <c r="AE63" s="25">
        <f t="shared" si="22"/>
        <v>2791.9063800000004</v>
      </c>
      <c r="AF63" s="25"/>
      <c r="AG63" s="14"/>
    </row>
    <row r="64" spans="1:33" x14ac:dyDescent="0.15">
      <c r="A64" s="13">
        <v>7</v>
      </c>
      <c r="B64" s="52">
        <v>432</v>
      </c>
      <c r="C64" s="26" t="str">
        <f>'ＥＷ層間変形角 '!J45</f>
        <v xml:space="preserve"> 1/1385</v>
      </c>
      <c r="D64" s="26">
        <f t="shared" si="5"/>
        <v>7.2202166064981946E-4</v>
      </c>
      <c r="E64" s="26">
        <f>'ＥＷ層間変形角 '!B45</f>
        <v>4320.74</v>
      </c>
      <c r="F64" s="26">
        <f>'ＥＷ層間変形角 '!E45</f>
        <v>0.312</v>
      </c>
      <c r="G64" s="14">
        <f>ダンパー性能!$C$4*ダンパー性能!$B$28*(1/U64+1/ダンパー性能!$C$3)</f>
        <v>0.24771028784397861</v>
      </c>
      <c r="K64" s="13">
        <f t="shared" si="19"/>
        <v>7.2202166064981946E-4</v>
      </c>
      <c r="L64" s="13">
        <f t="shared" si="20"/>
        <v>4320.74</v>
      </c>
      <c r="M64" s="13">
        <f t="shared" si="21"/>
        <v>0.312</v>
      </c>
      <c r="N64" s="25"/>
      <c r="O64" s="25"/>
      <c r="P64" s="25"/>
      <c r="Q64" s="25"/>
      <c r="R64" s="29">
        <f>SQRT(ダンパー性能!$C$15^2+B64^2)</f>
        <v>772.1554247688739</v>
      </c>
      <c r="S64" s="29">
        <f>ダンパー性能!$C$15/R64</f>
        <v>0.82884867407564811</v>
      </c>
      <c r="T64" s="29">
        <f>R64-ダンパー性能!$C$18-ダンパー性能!$C$21</f>
        <v>536.1554247688739</v>
      </c>
      <c r="U64" s="29">
        <f>ダンパー性能!$C$10*ダンパー性能!$C$22/T64</f>
        <v>7717.326084071482</v>
      </c>
      <c r="V64" s="29">
        <f>(U64*ダンパー性能!$C$3)/(U64+ダンパー性能!$C$3)</f>
        <v>3176.9859639755909</v>
      </c>
      <c r="W64" s="25">
        <f t="shared" si="23"/>
        <v>0</v>
      </c>
      <c r="X64" s="25">
        <f t="shared" si="24"/>
        <v>0</v>
      </c>
      <c r="Y64" s="25">
        <f t="shared" si="25"/>
        <v>0</v>
      </c>
      <c r="Z64" s="25">
        <f t="shared" si="26"/>
        <v>0</v>
      </c>
      <c r="AA64" s="25">
        <f>IFERROR(ダンパー性能!$B$28*ダンパー性能!$C$4*付加減衰定数!W64,"")</f>
        <v>0</v>
      </c>
      <c r="AB64" s="25">
        <f>IFERROR(ダンパー性能!$B$28*ダンパー性能!$C$4*付加減衰定数!X64,"")</f>
        <v>0</v>
      </c>
      <c r="AC64" s="25">
        <f>IFERROR(ダンパー性能!$B$28*ダンパー性能!$C$4*付加減衰定数!Y64,"")</f>
        <v>0</v>
      </c>
      <c r="AD64" s="25">
        <f>IFERROR(ダンパー性能!$B$28*ダンパー性能!$C$4*付加減衰定数!Z64,"")</f>
        <v>0</v>
      </c>
      <c r="AE64" s="25">
        <f t="shared" si="22"/>
        <v>2696.14176</v>
      </c>
      <c r="AF64" s="25"/>
      <c r="AG64" s="14"/>
    </row>
    <row r="65" spans="1:33" x14ac:dyDescent="0.15">
      <c r="A65" s="13">
        <v>6</v>
      </c>
      <c r="B65" s="52">
        <v>432</v>
      </c>
      <c r="C65" s="26" t="str">
        <f>'ＥＷ層間変形角 '!J46</f>
        <v xml:space="preserve"> 1/1462</v>
      </c>
      <c r="D65" s="26">
        <f t="shared" si="5"/>
        <v>6.8399452804377564E-4</v>
      </c>
      <c r="E65" s="26">
        <f>'ＥＷ層間変形角 '!B46</f>
        <v>4370.43</v>
      </c>
      <c r="F65" s="26">
        <f>'ＥＷ層間変形角 '!E46</f>
        <v>0.29499999999999998</v>
      </c>
      <c r="G65" s="14">
        <f>ダンパー性能!$C$4*ダンパー性能!$B$28*(1/U65+1/ダンパー性能!$C$3)</f>
        <v>0.24771028784397861</v>
      </c>
      <c r="K65" s="13">
        <f t="shared" si="19"/>
        <v>6.8399452804377564E-4</v>
      </c>
      <c r="L65" s="13">
        <f t="shared" si="20"/>
        <v>4370.43</v>
      </c>
      <c r="M65" s="13">
        <f t="shared" si="21"/>
        <v>0.29499999999999998</v>
      </c>
      <c r="N65" s="25"/>
      <c r="O65" s="25"/>
      <c r="P65" s="25"/>
      <c r="Q65" s="25"/>
      <c r="R65" s="29">
        <f>SQRT(ダンパー性能!$C$15^2+B65^2)</f>
        <v>772.1554247688739</v>
      </c>
      <c r="S65" s="29">
        <f>ダンパー性能!$C$15/R65</f>
        <v>0.82884867407564811</v>
      </c>
      <c r="T65" s="29">
        <f>R65-ダンパー性能!$C$18-ダンパー性能!$C$21</f>
        <v>536.1554247688739</v>
      </c>
      <c r="U65" s="29">
        <f>ダンパー性能!$C$10*ダンパー性能!$C$22/T65</f>
        <v>7717.326084071482</v>
      </c>
      <c r="V65" s="29">
        <f>(U65*ダンパー性能!$C$3)/(U65+ダンパー性能!$C$3)</f>
        <v>3176.9859639755909</v>
      </c>
      <c r="W65" s="25">
        <f t="shared" si="23"/>
        <v>0</v>
      </c>
      <c r="X65" s="25">
        <f t="shared" si="24"/>
        <v>0</v>
      </c>
      <c r="Y65" s="25">
        <f t="shared" si="25"/>
        <v>0</v>
      </c>
      <c r="Z65" s="25">
        <f t="shared" si="26"/>
        <v>0</v>
      </c>
      <c r="AA65" s="25">
        <f>IFERROR(ダンパー性能!$B$28*ダンパー性能!$C$4*付加減衰定数!W65,"")</f>
        <v>0</v>
      </c>
      <c r="AB65" s="25">
        <f>IFERROR(ダンパー性能!$B$28*ダンパー性能!$C$4*付加減衰定数!X65,"")</f>
        <v>0</v>
      </c>
      <c r="AC65" s="25">
        <f>IFERROR(ダンパー性能!$B$28*ダンパー性能!$C$4*付加減衰定数!Y65,"")</f>
        <v>0</v>
      </c>
      <c r="AD65" s="25">
        <f>IFERROR(ダンパー性能!$B$28*ダンパー性能!$C$4*付加減衰定数!Z65,"")</f>
        <v>0</v>
      </c>
      <c r="AE65" s="25">
        <f t="shared" si="22"/>
        <v>2578.5536999999999</v>
      </c>
      <c r="AF65" s="25"/>
      <c r="AG65" s="14"/>
    </row>
    <row r="66" spans="1:33" x14ac:dyDescent="0.15">
      <c r="A66" s="13">
        <v>5</v>
      </c>
      <c r="B66" s="52">
        <v>432</v>
      </c>
      <c r="C66" s="26" t="str">
        <f>'ＥＷ層間変形角 '!J47</f>
        <v xml:space="preserve"> 1/1597</v>
      </c>
      <c r="D66" s="26">
        <f t="shared" si="5"/>
        <v>6.2617407639323729E-4</v>
      </c>
      <c r="E66" s="26">
        <f>'ＥＷ層間変形角 '!B47</f>
        <v>4418.26</v>
      </c>
      <c r="F66" s="26">
        <f>'ＥＷ層間変形角 '!E47</f>
        <v>0.26900000000000002</v>
      </c>
      <c r="G66" s="14">
        <f>ダンパー性能!$C$4*ダンパー性能!$B$28*(1/U66+1/ダンパー性能!$C$3)</f>
        <v>0.24771028784397861</v>
      </c>
      <c r="K66" s="13">
        <f t="shared" si="19"/>
        <v>6.2617407639323729E-4</v>
      </c>
      <c r="L66" s="13">
        <f t="shared" si="20"/>
        <v>4418.26</v>
      </c>
      <c r="M66" s="13">
        <f t="shared" si="21"/>
        <v>0.26900000000000002</v>
      </c>
      <c r="N66" s="25"/>
      <c r="O66" s="25"/>
      <c r="P66" s="25"/>
      <c r="Q66" s="25"/>
      <c r="R66" s="29">
        <f>SQRT(ダンパー性能!$C$15^2+B66^2)</f>
        <v>772.1554247688739</v>
      </c>
      <c r="S66" s="29">
        <f>ダンパー性能!$C$15/R66</f>
        <v>0.82884867407564811</v>
      </c>
      <c r="T66" s="29">
        <f>R66-ダンパー性能!$C$18-ダンパー性能!$C$21</f>
        <v>536.1554247688739</v>
      </c>
      <c r="U66" s="29">
        <f>ダンパー性能!$C$10*ダンパー性能!$C$22/T66</f>
        <v>7717.326084071482</v>
      </c>
      <c r="V66" s="29">
        <f>(U66*ダンパー性能!$C$3)/(U66+ダンパー性能!$C$3)</f>
        <v>3176.9859639755909</v>
      </c>
      <c r="W66" s="25">
        <f t="shared" si="23"/>
        <v>0</v>
      </c>
      <c r="X66" s="25">
        <f t="shared" si="24"/>
        <v>0</v>
      </c>
      <c r="Y66" s="25">
        <f t="shared" si="25"/>
        <v>0</v>
      </c>
      <c r="Z66" s="25">
        <f t="shared" si="26"/>
        <v>0</v>
      </c>
      <c r="AA66" s="25">
        <f>IFERROR(ダンパー性能!$B$28*ダンパー性能!$C$4*付加減衰定数!W66,"")</f>
        <v>0</v>
      </c>
      <c r="AB66" s="25">
        <f>IFERROR(ダンパー性能!$B$28*ダンパー性能!$C$4*付加減衰定数!X66,"")</f>
        <v>0</v>
      </c>
      <c r="AC66" s="25">
        <f>IFERROR(ダンパー性能!$B$28*ダンパー性能!$C$4*付加減衰定数!Y66,"")</f>
        <v>0</v>
      </c>
      <c r="AD66" s="25">
        <f>IFERROR(ダンパー性能!$B$28*ダンパー性能!$C$4*付加減衰定数!Z66,"")</f>
        <v>0</v>
      </c>
      <c r="AE66" s="25">
        <f t="shared" si="22"/>
        <v>2377.0238800000002</v>
      </c>
      <c r="AF66" s="25"/>
      <c r="AG66" s="14"/>
    </row>
    <row r="67" spans="1:33" x14ac:dyDescent="0.15">
      <c r="A67" s="13">
        <v>4</v>
      </c>
      <c r="B67" s="52">
        <v>432</v>
      </c>
      <c r="C67" s="26" t="str">
        <f>'ＥＷ層間変形角 '!J48</f>
        <v xml:space="preserve"> 1/1808</v>
      </c>
      <c r="D67" s="26">
        <f t="shared" si="5"/>
        <v>5.5309734513274336E-4</v>
      </c>
      <c r="E67" s="26">
        <f>'ＥＷ層間変形角 '!B48</f>
        <v>4464.1400000000003</v>
      </c>
      <c r="F67" s="26">
        <f>'ＥＷ層間変形角 '!E48</f>
        <v>0.23799999999999999</v>
      </c>
      <c r="G67" s="14">
        <f>ダンパー性能!$C$4*ダンパー性能!$B$28*(1/U67+1/ダンパー性能!$C$3)</f>
        <v>0.24771028784397861</v>
      </c>
      <c r="K67" s="13">
        <f t="shared" si="19"/>
        <v>5.5309734513274336E-4</v>
      </c>
      <c r="L67" s="13">
        <f t="shared" si="20"/>
        <v>4464.1400000000003</v>
      </c>
      <c r="M67" s="13">
        <f t="shared" si="21"/>
        <v>0.23799999999999999</v>
      </c>
      <c r="N67" s="25"/>
      <c r="O67" s="25"/>
      <c r="P67" s="25"/>
      <c r="Q67" s="25"/>
      <c r="R67" s="29">
        <f>SQRT(ダンパー性能!$C$15^2+B67^2)</f>
        <v>772.1554247688739</v>
      </c>
      <c r="S67" s="29">
        <f>ダンパー性能!$C$15/R67</f>
        <v>0.82884867407564811</v>
      </c>
      <c r="T67" s="29">
        <f>R67-ダンパー性能!$C$18-ダンパー性能!$C$21</f>
        <v>536.1554247688739</v>
      </c>
      <c r="U67" s="29">
        <f>ダンパー性能!$C$10*ダンパー性能!$C$22/T67</f>
        <v>7717.326084071482</v>
      </c>
      <c r="V67" s="29">
        <f>(U67*ダンパー性能!$C$3)/(U67+ダンパー性能!$C$3)</f>
        <v>3176.9859639755909</v>
      </c>
      <c r="W67" s="25">
        <f t="shared" si="23"/>
        <v>0</v>
      </c>
      <c r="X67" s="25">
        <f t="shared" si="24"/>
        <v>0</v>
      </c>
      <c r="Y67" s="25">
        <f t="shared" si="25"/>
        <v>0</v>
      </c>
      <c r="Z67" s="25">
        <f t="shared" si="26"/>
        <v>0</v>
      </c>
      <c r="AA67" s="25">
        <f>IFERROR(ダンパー性能!$B$28*ダンパー性能!$C$4*付加減衰定数!W67,"")</f>
        <v>0</v>
      </c>
      <c r="AB67" s="25">
        <f>IFERROR(ダンパー性能!$B$28*ダンパー性能!$C$4*付加減衰定数!X67,"")</f>
        <v>0</v>
      </c>
      <c r="AC67" s="25">
        <f>IFERROR(ダンパー性能!$B$28*ダンパー性能!$C$4*付加減衰定数!Y67,"")</f>
        <v>0</v>
      </c>
      <c r="AD67" s="25">
        <f>IFERROR(ダンパー性能!$B$28*ダンパー性能!$C$4*付加減衰定数!Z67,"")</f>
        <v>0</v>
      </c>
      <c r="AE67" s="25">
        <f t="shared" si="22"/>
        <v>2124.93064</v>
      </c>
      <c r="AF67" s="25"/>
      <c r="AG67" s="14"/>
    </row>
    <row r="68" spans="1:33" x14ac:dyDescent="0.15">
      <c r="A68" s="13">
        <v>3</v>
      </c>
      <c r="B68" s="52">
        <v>432</v>
      </c>
      <c r="C68" s="26" t="str">
        <f>'ＥＷ層間変形角 '!J49</f>
        <v xml:space="preserve"> 1/2007</v>
      </c>
      <c r="D68" s="26">
        <f t="shared" si="5"/>
        <v>4.9825610363726954E-4</v>
      </c>
      <c r="E68" s="26">
        <f>'ＥＷ層間変形角 '!B49</f>
        <v>4508.62</v>
      </c>
      <c r="F68" s="26">
        <f>'ＥＷ層間変形角 '!E49</f>
        <v>0.215</v>
      </c>
      <c r="G68" s="14">
        <f>ダンパー性能!$C$4*ダンパー性能!$B$28*(1/U68+1/ダンパー性能!$C$3)</f>
        <v>0.24771028784397861</v>
      </c>
      <c r="K68" s="13">
        <f t="shared" si="19"/>
        <v>4.9825610363726954E-4</v>
      </c>
      <c r="L68" s="13">
        <f t="shared" si="20"/>
        <v>4508.62</v>
      </c>
      <c r="M68" s="13">
        <f t="shared" si="21"/>
        <v>0.215</v>
      </c>
      <c r="N68" s="25" t="str">
        <f>EWトラス節点!F63</f>
        <v/>
      </c>
      <c r="O68" s="25" t="str">
        <f>EWトラス節点!H63</f>
        <v/>
      </c>
      <c r="P68" s="25" t="str">
        <f>EWトラス節点!R63</f>
        <v/>
      </c>
      <c r="Q68" s="25" t="str">
        <f>EWトラス節点!T63</f>
        <v/>
      </c>
      <c r="R68" s="29">
        <f>SQRT(ダンパー性能!$C$15^2+B68^2)</f>
        <v>772.1554247688739</v>
      </c>
      <c r="S68" s="29">
        <f>ダンパー性能!$C$15/R68</f>
        <v>0.82884867407564811</v>
      </c>
      <c r="T68" s="29">
        <f>R68-ダンパー性能!$C$18-ダンパー性能!$C$21</f>
        <v>536.1554247688739</v>
      </c>
      <c r="U68" s="29">
        <f>ダンパー性能!$C$10*ダンパー性能!$C$22/T68</f>
        <v>7717.326084071482</v>
      </c>
      <c r="V68" s="29">
        <f>(U68*ダンパー性能!$C$3)/(U68+ダンパー性能!$C$3)</f>
        <v>3176.9859639755909</v>
      </c>
      <c r="W68" s="25" t="str">
        <f t="shared" si="23"/>
        <v/>
      </c>
      <c r="X68" s="25" t="str">
        <f t="shared" si="24"/>
        <v/>
      </c>
      <c r="Y68" s="25" t="str">
        <f t="shared" si="25"/>
        <v/>
      </c>
      <c r="Z68" s="25" t="str">
        <f t="shared" si="26"/>
        <v/>
      </c>
      <c r="AA68" s="25" t="str">
        <f>IFERROR(ダンパー性能!$B$28*ダンパー性能!$C$4*付加減衰定数!W68,"")</f>
        <v/>
      </c>
      <c r="AB68" s="25" t="str">
        <f>IFERROR(ダンパー性能!$B$28*ダンパー性能!$C$4*付加減衰定数!X68,"")</f>
        <v/>
      </c>
      <c r="AC68" s="25" t="str">
        <f>IFERROR(ダンパー性能!$B$28*ダンパー性能!$C$4*付加減衰定数!Y68,"")</f>
        <v/>
      </c>
      <c r="AD68" s="25" t="str">
        <f>IFERROR(ダンパー性能!$B$28*ダンパー性能!$C$4*付加減衰定数!Z68,"")</f>
        <v/>
      </c>
      <c r="AE68" s="25">
        <f t="shared" si="22"/>
        <v>1938.7066</v>
      </c>
      <c r="AF68" s="25"/>
      <c r="AG68" s="14"/>
    </row>
    <row r="69" spans="1:33" x14ac:dyDescent="0.15">
      <c r="A69" s="13">
        <v>2</v>
      </c>
      <c r="B69" s="52">
        <v>432</v>
      </c>
      <c r="C69" s="26" t="str">
        <f>'ＥＷ層間変形角 '!J50</f>
        <v xml:space="preserve"> 1/2300</v>
      </c>
      <c r="D69" s="26">
        <f t="shared" si="5"/>
        <v>4.3478260869565219E-4</v>
      </c>
      <c r="E69" s="26">
        <f>'ＥＷ層間変形角 '!B50</f>
        <v>4551.34</v>
      </c>
      <c r="F69" s="26">
        <f>'ＥＷ層間変形角 '!E50</f>
        <v>0.187</v>
      </c>
      <c r="G69" s="14">
        <f>ダンパー性能!$C$4*ダンパー性能!$B$28*(1/U69+1/ダンパー性能!$C$3)</f>
        <v>0.24771028784397861</v>
      </c>
      <c r="K69" s="13">
        <f t="shared" si="19"/>
        <v>4.3478260869565219E-4</v>
      </c>
      <c r="L69" s="13">
        <f t="shared" si="20"/>
        <v>4551.34</v>
      </c>
      <c r="M69" s="13">
        <f t="shared" si="21"/>
        <v>0.187</v>
      </c>
      <c r="N69" s="25" t="str">
        <f>EWトラス節点!F64</f>
        <v/>
      </c>
      <c r="O69" s="25" t="str">
        <f>EWトラス節点!H64</f>
        <v/>
      </c>
      <c r="P69" s="25" t="str">
        <f>EWトラス節点!R64</f>
        <v/>
      </c>
      <c r="Q69" s="25" t="str">
        <f>EWトラス節点!T64</f>
        <v/>
      </c>
      <c r="R69" s="29">
        <f>SQRT(ダンパー性能!$C$15^2+B69^2)</f>
        <v>772.1554247688739</v>
      </c>
      <c r="S69" s="29">
        <f>ダンパー性能!$C$15/R69</f>
        <v>0.82884867407564811</v>
      </c>
      <c r="T69" s="29">
        <f>R69-ダンパー性能!$C$18-ダンパー性能!$C$21</f>
        <v>536.1554247688739</v>
      </c>
      <c r="U69" s="29">
        <f>ダンパー性能!$C$10*ダンパー性能!$C$22/T69</f>
        <v>7717.326084071482</v>
      </c>
      <c r="V69" s="29">
        <f>(U69*ダンパー性能!$C$3)/(U69+ダンパー性能!$C$3)</f>
        <v>3176.9859639755909</v>
      </c>
      <c r="W69" s="25" t="str">
        <f t="shared" si="23"/>
        <v/>
      </c>
      <c r="X69" s="25" t="str">
        <f t="shared" si="24"/>
        <v/>
      </c>
      <c r="Y69" s="25" t="str">
        <f t="shared" si="25"/>
        <v/>
      </c>
      <c r="Z69" s="25" t="str">
        <f t="shared" si="26"/>
        <v/>
      </c>
      <c r="AA69" s="25" t="str">
        <f>IFERROR(ダンパー性能!$B$28*ダンパー性能!$C$4*付加減衰定数!W69,"")</f>
        <v/>
      </c>
      <c r="AB69" s="25" t="str">
        <f>IFERROR(ダンパー性能!$B$28*ダンパー性能!$C$4*付加減衰定数!X69,"")</f>
        <v/>
      </c>
      <c r="AC69" s="25" t="str">
        <f>IFERROR(ダンパー性能!$B$28*ダンパー性能!$C$4*付加減衰定数!Y69,"")</f>
        <v/>
      </c>
      <c r="AD69" s="25" t="str">
        <f>IFERROR(ダンパー性能!$B$28*ダンパー性能!$C$4*付加減衰定数!Z69,"")</f>
        <v/>
      </c>
      <c r="AE69" s="25">
        <f t="shared" si="22"/>
        <v>1702.2011600000001</v>
      </c>
      <c r="AF69" s="25"/>
      <c r="AG69" s="14"/>
    </row>
    <row r="70" spans="1:33" x14ac:dyDescent="0.15">
      <c r="A70" s="15">
        <v>1</v>
      </c>
      <c r="B70" s="53">
        <v>462</v>
      </c>
      <c r="C70" s="40" t="str">
        <f>'ＥＷ層間変形角 '!J51</f>
        <v xml:space="preserve"> 1/3466</v>
      </c>
      <c r="D70" s="40">
        <f t="shared" ref="D70" si="27">LEFT(C70,FIND("/",C70)-1)/RIGHT(C70,LEN(C70)-FIND("/",C70))</f>
        <v>2.8851702250432774E-4</v>
      </c>
      <c r="E70" s="40">
        <f>'ＥＷ層間変形角 '!B51</f>
        <v>4592.84</v>
      </c>
      <c r="F70" s="40">
        <f>'ＥＷ層間変形角 '!E51</f>
        <v>0.13300000000000001</v>
      </c>
      <c r="G70" s="16">
        <f>ダンパー性能!$C$4*ダンパー性能!$B$28*(1/U70+1/ダンパー性能!$C$3)</f>
        <v>0.25097708556711135</v>
      </c>
      <c r="K70" s="15">
        <f t="shared" si="19"/>
        <v>2.8851702250432774E-4</v>
      </c>
      <c r="L70" s="15">
        <f t="shared" si="20"/>
        <v>4592.84</v>
      </c>
      <c r="M70" s="15">
        <f t="shared" si="21"/>
        <v>0.13300000000000001</v>
      </c>
      <c r="N70" s="34" t="str">
        <f>EWトラス節点!F65</f>
        <v/>
      </c>
      <c r="O70" s="34" t="str">
        <f>EWトラス節点!H65</f>
        <v/>
      </c>
      <c r="P70" s="34" t="str">
        <f>EWトラス節点!R65</f>
        <v/>
      </c>
      <c r="Q70" s="34" t="str">
        <f>EWトラス節点!T65</f>
        <v/>
      </c>
      <c r="R70" s="35">
        <f>SQRT(ダンパー性能!$C$15^2+B70^2)</f>
        <v>789.3313626101525</v>
      </c>
      <c r="S70" s="35">
        <f>ダンパー性能!$C$15/R70</f>
        <v>0.8108128351617182</v>
      </c>
      <c r="T70" s="35">
        <f>R70-ダンパー性能!$C$18-ダンパー性能!$C$21</f>
        <v>553.3313626101525</v>
      </c>
      <c r="U70" s="35">
        <f>ダンパー性能!$C$10*ダンパー性能!$C$22/T70</f>
        <v>7477.7728577811467</v>
      </c>
      <c r="V70" s="35">
        <f>(U70*ダンパー性能!$C$3)/(U70+ダンパー性能!$C$3)</f>
        <v>3135.63330227706</v>
      </c>
      <c r="W70" s="34" t="str">
        <f t="shared" si="23"/>
        <v/>
      </c>
      <c r="X70" s="34" t="str">
        <f t="shared" si="24"/>
        <v/>
      </c>
      <c r="Y70" s="34" t="str">
        <f t="shared" si="25"/>
        <v/>
      </c>
      <c r="Z70" s="34" t="str">
        <f t="shared" si="26"/>
        <v/>
      </c>
      <c r="AA70" s="34" t="str">
        <f>IFERROR(ダンパー性能!$B$28*ダンパー性能!$C$4*付加減衰定数!W70,"")</f>
        <v/>
      </c>
      <c r="AB70" s="34" t="str">
        <f>IFERROR(ダンパー性能!$B$28*ダンパー性能!$C$4*付加減衰定数!X70,"")</f>
        <v/>
      </c>
      <c r="AC70" s="34" t="str">
        <f>IFERROR(ダンパー性能!$B$28*ダンパー性能!$C$4*付加減衰定数!Y70,"")</f>
        <v/>
      </c>
      <c r="AD70" s="34" t="str">
        <f>IFERROR(ダンパー性能!$B$28*ダンパー性能!$C$4*付加減衰定数!Z70,"")</f>
        <v/>
      </c>
      <c r="AE70" s="34">
        <f t="shared" si="22"/>
        <v>1221.6954400000002</v>
      </c>
      <c r="AF70" s="34"/>
      <c r="AG70" s="16"/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ダンパー性能</vt:lpstr>
      <vt:lpstr>ＥＷ層間変形角 </vt:lpstr>
      <vt:lpstr>ＮＳ層間変形角</vt:lpstr>
      <vt:lpstr>ＥＷトラス</vt:lpstr>
      <vt:lpstr>ＮＳトラス</vt:lpstr>
      <vt:lpstr>EWトラス節点</vt:lpstr>
      <vt:lpstr>ＮＳトラス節点</vt:lpstr>
      <vt:lpstr>付加減衰定数</vt:lpstr>
      <vt:lpstr>Sheet5</vt:lpstr>
      <vt:lpstr>Sheet6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 shirasaki</dc:creator>
  <cp:lastModifiedBy>k-shirasaki</cp:lastModifiedBy>
  <dcterms:created xsi:type="dcterms:W3CDTF">2016-03-23T04:48:28Z</dcterms:created>
  <dcterms:modified xsi:type="dcterms:W3CDTF">2016-03-25T07:33:10Z</dcterms:modified>
</cp:coreProperties>
</file>